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Excel\"/>
    </mc:Choice>
  </mc:AlternateContent>
  <xr:revisionPtr revIDLastSave="0" documentId="13_ncr:40009_{E4EC4642-3A90-4A21-85BF-6E69757449A5}" xr6:coauthVersionLast="45" xr6:coauthVersionMax="45" xr10:uidLastSave="{00000000-0000-0000-0000-000000000000}"/>
  <bookViews>
    <workbookView xWindow="-120" yWindow="-120" windowWidth="29040" windowHeight="15840"/>
  </bookViews>
  <sheets>
    <sheet name="Feladat" sheetId="20" r:id="rId1"/>
    <sheet name="Függvények (15')" sheetId="5" r:id="rId2"/>
    <sheet name="Viszonyszám (8')" sheetId="11" r:id="rId3"/>
    <sheet name="Viszonyszám2 (12')" sheetId="22" r:id="rId4"/>
    <sheet name="Vill. en. kész (15')" sheetId="7" r:id="rId5"/>
    <sheet name="Föld lakossága kész (30')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0" i="5" l="1"/>
  <c r="C79" i="5"/>
  <c r="C78" i="5"/>
  <c r="C77" i="5"/>
  <c r="C56" i="5"/>
  <c r="C75" i="5"/>
  <c r="C76" i="5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44" i="11"/>
  <c r="C81" i="5"/>
  <c r="C74" i="5"/>
  <c r="C73" i="5"/>
  <c r="C36" i="5"/>
  <c r="C23" i="5"/>
  <c r="C15" i="5"/>
  <c r="G6" i="5"/>
  <c r="G5" i="5"/>
  <c r="C57" i="5"/>
  <c r="C55" i="5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4" i="11"/>
  <c r="E5" i="11"/>
  <c r="E6" i="11"/>
  <c r="E7" i="11"/>
  <c r="E8" i="11"/>
  <c r="E9" i="11"/>
  <c r="E10" i="11"/>
  <c r="E11" i="11"/>
  <c r="E3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15" i="11"/>
  <c r="B4" i="7"/>
  <c r="B29" i="7" s="1"/>
  <c r="E4" i="7"/>
  <c r="G4" i="7"/>
  <c r="B5" i="7"/>
  <c r="E5" i="7"/>
  <c r="F5" i="7"/>
  <c r="F29" i="7" s="1"/>
  <c r="G5" i="7"/>
  <c r="B6" i="7"/>
  <c r="E6" i="7"/>
  <c r="F6" i="7"/>
  <c r="G6" i="7"/>
  <c r="B7" i="7"/>
  <c r="E7" i="7"/>
  <c r="F7" i="7"/>
  <c r="G7" i="7"/>
  <c r="B8" i="7"/>
  <c r="E8" i="7"/>
  <c r="F8" i="7"/>
  <c r="G8" i="7"/>
  <c r="B9" i="7"/>
  <c r="E9" i="7"/>
  <c r="F9" i="7"/>
  <c r="G9" i="7"/>
  <c r="B10" i="7"/>
  <c r="E10" i="7"/>
  <c r="F10" i="7"/>
  <c r="G10" i="7"/>
  <c r="B11" i="7"/>
  <c r="E11" i="7"/>
  <c r="F11" i="7"/>
  <c r="G11" i="7"/>
  <c r="B12" i="7"/>
  <c r="E12" i="7"/>
  <c r="F12" i="7"/>
  <c r="G12" i="7"/>
  <c r="B13" i="7"/>
  <c r="E13" i="7"/>
  <c r="F13" i="7"/>
  <c r="G13" i="7"/>
  <c r="B14" i="7"/>
  <c r="E14" i="7"/>
  <c r="F14" i="7"/>
  <c r="G14" i="7"/>
  <c r="B15" i="7"/>
  <c r="E15" i="7"/>
  <c r="F15" i="7"/>
  <c r="G15" i="7"/>
  <c r="B16" i="7"/>
  <c r="E16" i="7"/>
  <c r="F16" i="7"/>
  <c r="G16" i="7"/>
  <c r="B17" i="7"/>
  <c r="E17" i="7"/>
  <c r="F17" i="7"/>
  <c r="G17" i="7"/>
  <c r="B18" i="7"/>
  <c r="E18" i="7"/>
  <c r="F18" i="7"/>
  <c r="G18" i="7"/>
  <c r="B19" i="7"/>
  <c r="E19" i="7"/>
  <c r="F19" i="7"/>
  <c r="G19" i="7"/>
  <c r="B20" i="7"/>
  <c r="E20" i="7"/>
  <c r="F20" i="7"/>
  <c r="G20" i="7"/>
  <c r="B21" i="7"/>
  <c r="E21" i="7"/>
  <c r="F21" i="7"/>
  <c r="G21" i="7"/>
  <c r="B22" i="7"/>
  <c r="E22" i="7"/>
  <c r="F22" i="7"/>
  <c r="G22" i="7"/>
  <c r="B23" i="7"/>
  <c r="E23" i="7"/>
  <c r="F23" i="7"/>
  <c r="G23" i="7"/>
  <c r="B24" i="7"/>
  <c r="E24" i="7"/>
  <c r="F24" i="7"/>
  <c r="G24" i="7"/>
  <c r="B25" i="7"/>
  <c r="E25" i="7"/>
  <c r="F25" i="7"/>
  <c r="G25" i="7"/>
  <c r="B26" i="7"/>
  <c r="E26" i="7"/>
  <c r="F26" i="7"/>
  <c r="G26" i="7"/>
  <c r="B27" i="7"/>
  <c r="E27" i="7"/>
  <c r="F27" i="7"/>
  <c r="G27" i="7"/>
  <c r="B28" i="7"/>
  <c r="E28" i="7"/>
  <c r="F28" i="7"/>
  <c r="G28" i="7"/>
  <c r="C29" i="7"/>
  <c r="D29" i="7"/>
  <c r="D31" i="7" s="1"/>
  <c r="B30" i="7"/>
  <c r="C30" i="7"/>
  <c r="D30" i="7"/>
  <c r="B31" i="7"/>
  <c r="C31" i="7"/>
  <c r="D25" i="1"/>
  <c r="D26" i="1"/>
  <c r="F26" i="1" s="1"/>
  <c r="D3" i="1"/>
  <c r="F4" i="1" s="1"/>
  <c r="D23" i="1"/>
  <c r="D4" i="1"/>
  <c r="D6" i="1"/>
  <c r="F6" i="1" s="1"/>
  <c r="D5" i="1"/>
  <c r="F5" i="1" s="1"/>
  <c r="D24" i="1"/>
  <c r="D21" i="1"/>
  <c r="F22" i="1" s="1"/>
  <c r="D18" i="1"/>
  <c r="E18" i="1" s="1"/>
  <c r="D16" i="1"/>
  <c r="D7" i="1"/>
  <c r="E7" i="1" s="1"/>
  <c r="D22" i="1"/>
  <c r="D15" i="1"/>
  <c r="D27" i="1"/>
  <c r="E27" i="1" s="1"/>
  <c r="D8" i="1"/>
  <c r="F8" i="1" s="1"/>
  <c r="D9" i="1"/>
  <c r="D19" i="1"/>
  <c r="F20" i="1" s="1"/>
  <c r="F9" i="1"/>
  <c r="D20" i="1"/>
  <c r="D12" i="1"/>
  <c r="D10" i="1"/>
  <c r="F10" i="1" s="1"/>
  <c r="D11" i="1"/>
  <c r="F11" i="1" s="1"/>
  <c r="D14" i="1"/>
  <c r="F14" i="1" s="1"/>
  <c r="F12" i="1"/>
  <c r="D17" i="1"/>
  <c r="D13" i="1"/>
  <c r="F13" i="1"/>
  <c r="F16" i="1"/>
  <c r="F17" i="1"/>
  <c r="F18" i="1"/>
  <c r="F21" i="1"/>
  <c r="F23" i="1"/>
  <c r="F24" i="1"/>
  <c r="F25" i="1"/>
  <c r="E4" i="1"/>
  <c r="E5" i="1"/>
  <c r="E8" i="1"/>
  <c r="E9" i="1"/>
  <c r="E12" i="1"/>
  <c r="E13" i="1"/>
  <c r="E16" i="1"/>
  <c r="E17" i="1"/>
  <c r="E20" i="1"/>
  <c r="E24" i="1"/>
  <c r="E25" i="1"/>
  <c r="E3" i="1"/>
  <c r="B28" i="1"/>
  <c r="B29" i="1"/>
  <c r="B30" i="1"/>
  <c r="B31" i="1"/>
  <c r="C31" i="1"/>
  <c r="C30" i="1"/>
  <c r="C29" i="1"/>
  <c r="C28" i="1"/>
  <c r="C11" i="22"/>
  <c r="D10" i="22" s="1"/>
  <c r="E11" i="22"/>
  <c r="F9" i="22" s="1"/>
  <c r="G11" i="22"/>
  <c r="H10" i="22" s="1"/>
  <c r="D8" i="22" l="1"/>
  <c r="H9" i="22"/>
  <c r="H8" i="22"/>
  <c r="F8" i="22"/>
  <c r="F10" i="22"/>
  <c r="D13" i="22"/>
  <c r="D9" i="22"/>
  <c r="E26" i="1"/>
  <c r="E22" i="1"/>
  <c r="E14" i="1"/>
  <c r="E10" i="1"/>
  <c r="E6" i="1"/>
  <c r="F27" i="1"/>
  <c r="F19" i="1"/>
  <c r="F15" i="1"/>
  <c r="F30" i="7"/>
  <c r="G29" i="7"/>
  <c r="G30" i="7" s="1"/>
  <c r="D29" i="1"/>
  <c r="D31" i="1"/>
  <c r="E21" i="1"/>
  <c r="F7" i="1"/>
  <c r="D28" i="1"/>
  <c r="D30" i="1"/>
  <c r="E23" i="1"/>
  <c r="E19" i="1"/>
  <c r="E15" i="1"/>
  <c r="E11" i="1"/>
</calcChain>
</file>

<file path=xl/sharedStrings.xml><?xml version="1.0" encoding="utf-8"?>
<sst xmlns="http://schemas.openxmlformats.org/spreadsheetml/2006/main" count="161" uniqueCount="124">
  <si>
    <t xml:space="preserve">A Föld országai lakosságuk alapján </t>
  </si>
  <si>
    <t>Országok</t>
  </si>
  <si>
    <t>Lakosság
(1000 főben)</t>
  </si>
  <si>
    <t>Bázis-
viszony-
szám</t>
  </si>
  <si>
    <t>Lánc-
viszony-
szám</t>
  </si>
  <si>
    <t>Oroszország</t>
  </si>
  <si>
    <t>-</t>
  </si>
  <si>
    <t>Brazília</t>
  </si>
  <si>
    <t>USA</t>
  </si>
  <si>
    <t>Irán</t>
  </si>
  <si>
    <t>Etiopia</t>
  </si>
  <si>
    <t>Mexikó</t>
  </si>
  <si>
    <t>Egyiptom</t>
  </si>
  <si>
    <t>Mianmar</t>
  </si>
  <si>
    <t>Törökország</t>
  </si>
  <si>
    <t>Ukrajna</t>
  </si>
  <si>
    <t>Nigéria</t>
  </si>
  <si>
    <t>Indonézia</t>
  </si>
  <si>
    <t>Franciaország</t>
  </si>
  <si>
    <t>Thaiföld</t>
  </si>
  <si>
    <t>Kína</t>
  </si>
  <si>
    <t>Pakisztán</t>
  </si>
  <si>
    <t>Olaszország</t>
  </si>
  <si>
    <t>Vietnám</t>
  </si>
  <si>
    <t>Fülöp-szigetek</t>
  </si>
  <si>
    <t>Németország</t>
  </si>
  <si>
    <t>Nagy-Britannia</t>
  </si>
  <si>
    <t>India</t>
  </si>
  <si>
    <t>Japán</t>
  </si>
  <si>
    <t>Koreai Köztársaság</t>
  </si>
  <si>
    <t>Banglades</t>
  </si>
  <si>
    <t>Átlag:</t>
  </si>
  <si>
    <t>Medián:</t>
  </si>
  <si>
    <t>Legkisebb:</t>
  </si>
  <si>
    <t>Legnagyobb:</t>
  </si>
  <si>
    <r>
      <t>Terület
(km</t>
    </r>
    <r>
      <rPr>
        <b/>
        <vertAlign val="superscript"/>
        <sz val="11"/>
        <rFont val="Arial CE"/>
        <family val="2"/>
        <charset val="238"/>
      </rPr>
      <t>2</t>
    </r>
    <r>
      <rPr>
        <b/>
        <sz val="11"/>
        <rFont val="Arial CE"/>
        <family val="2"/>
        <charset val="238"/>
      </rPr>
      <t>)</t>
    </r>
  </si>
  <si>
    <r>
      <t>Népsűrű-
ség
(fő/km</t>
    </r>
    <r>
      <rPr>
        <b/>
        <vertAlign val="superscript"/>
        <sz val="11"/>
        <rFont val="Arial CE"/>
        <family val="2"/>
        <charset val="238"/>
      </rPr>
      <t>2</t>
    </r>
    <r>
      <rPr>
        <b/>
        <sz val="11"/>
        <rFont val="Arial CE"/>
        <family val="2"/>
        <charset val="238"/>
      </rPr>
      <t>)</t>
    </r>
  </si>
  <si>
    <t>hőmérséklet</t>
  </si>
  <si>
    <t>Átlag</t>
  </si>
  <si>
    <t>Azonosítási pont</t>
  </si>
  <si>
    <t>Magasság</t>
  </si>
  <si>
    <t>Bélapátfalva</t>
  </si>
  <si>
    <t>Bél-kő</t>
  </si>
  <si>
    <t>Őr-kő</t>
  </si>
  <si>
    <t>Pes-kő</t>
  </si>
  <si>
    <t>Ősedő</t>
  </si>
  <si>
    <t>Tar-kő</t>
  </si>
  <si>
    <t>Három-kő</t>
  </si>
  <si>
    <t>Bánya-hegy</t>
  </si>
  <si>
    <t>Répáshuta</t>
  </si>
  <si>
    <t>Nagy-Kerek hegy</t>
  </si>
  <si>
    <t>Hollós-tető</t>
  </si>
  <si>
    <t>Somos bérc</t>
  </si>
  <si>
    <t>Bükkszentkereszt</t>
  </si>
  <si>
    <t>Messzelátó-hegy</t>
  </si>
  <si>
    <t>Bükkszentlászló</t>
  </si>
  <si>
    <t>Évek</t>
  </si>
  <si>
    <t>Import</t>
  </si>
  <si>
    <t>Villamosenergia felhasználás
 Magyarországon</t>
  </si>
  <si>
    <t>50 év adatai</t>
  </si>
  <si>
    <t>Összes felhasználás
alapján</t>
  </si>
  <si>
    <t>Összes
felhasználás</t>
  </si>
  <si>
    <t>Nettó
termelés</t>
  </si>
  <si>
    <t>Koordinációs
viszonyszám
Nettó/imp.</t>
  </si>
  <si>
    <t>Legkisebb</t>
  </si>
  <si>
    <t>Medián</t>
  </si>
  <si>
    <t>Legnagyobb</t>
  </si>
  <si>
    <t>Módusz</t>
  </si>
  <si>
    <t>Barnaszén</t>
  </si>
  <si>
    <t>Feketeszén</t>
  </si>
  <si>
    <t>Atomenergia</t>
  </si>
  <si>
    <t>Gáz</t>
  </si>
  <si>
    <t>Víz, egyéb</t>
  </si>
  <si>
    <t>Vízenergia</t>
  </si>
  <si>
    <t>Fűtőolaj</t>
  </si>
  <si>
    <t>Földgáz</t>
  </si>
  <si>
    <t>Szén</t>
  </si>
  <si>
    <t>Kéndioxid-kibocsátás a Mátrai Erőmű Rt-ben</t>
  </si>
  <si>
    <t>Kéndioxid-kibocsátás (kg/h)</t>
  </si>
  <si>
    <t>Fizetett bírság (ezer Ft)</t>
  </si>
  <si>
    <t>Az RWE Energie villamosenergia-termelésének megoszlása energiahordozók szerint az 1996/97-es üzleti évben</t>
  </si>
  <si>
    <t>A villamosenergia-termelés megoszlása energiahordozók szerint 1997-ben (GWh-ban)</t>
  </si>
  <si>
    <t>Sz.</t>
  </si>
  <si>
    <t>Iskolai végzettség</t>
  </si>
  <si>
    <t>Létszám</t>
  </si>
  <si>
    <t>Megoszlás</t>
  </si>
  <si>
    <t>8 általánosnál kevesebb</t>
  </si>
  <si>
    <t>8 általános</t>
  </si>
  <si>
    <t>Szakmunkásképző</t>
  </si>
  <si>
    <t>Szakiskola</t>
  </si>
  <si>
    <t>Szakközépiskola</t>
  </si>
  <si>
    <t>Technikum</t>
  </si>
  <si>
    <t>Gimnázium</t>
  </si>
  <si>
    <t>Főiskola</t>
  </si>
  <si>
    <t>Egyetem</t>
  </si>
  <si>
    <t>Összesen</t>
  </si>
  <si>
    <t>Összesen:</t>
  </si>
  <si>
    <t>mért adatok</t>
  </si>
  <si>
    <t>hiányzó adat</t>
  </si>
  <si>
    <t>napi átlaghőmérséklet</t>
  </si>
  <si>
    <t>mérés ideje</t>
  </si>
  <si>
    <r>
      <t xml:space="preserve">Hányszor mértek 12 </t>
    </r>
    <r>
      <rPr>
        <b/>
        <vertAlign val="superscript"/>
        <sz val="10"/>
        <color indexed="60"/>
        <rFont val="Arial CE"/>
        <charset val="238"/>
      </rPr>
      <t>o</t>
    </r>
    <r>
      <rPr>
        <b/>
        <sz val="10"/>
        <color indexed="60"/>
        <rFont val="Arial CE"/>
        <charset val="238"/>
      </rPr>
      <t>C alatt?</t>
    </r>
  </si>
  <si>
    <r>
      <t xml:space="preserve">Hányszor mértek 19 </t>
    </r>
    <r>
      <rPr>
        <b/>
        <vertAlign val="superscript"/>
        <sz val="10"/>
        <color indexed="60"/>
        <rFont val="Arial CE"/>
        <charset val="238"/>
      </rPr>
      <t>o</t>
    </r>
    <r>
      <rPr>
        <b/>
        <sz val="10"/>
        <color indexed="60"/>
        <rFont val="Arial CE"/>
        <charset val="238"/>
      </rPr>
      <t>C felett?</t>
    </r>
  </si>
  <si>
    <t>Legkisebb hőmérséklet</t>
  </si>
  <si>
    <t>Legnagyobb hőmérséklet</t>
  </si>
  <si>
    <t>A dolgozók utazási szokásai (fő)</t>
  </si>
  <si>
    <t xml:space="preserve">Szokások
</t>
  </si>
  <si>
    <t>Értelmiségi,
vezető</t>
  </si>
  <si>
    <t>Alkalmazott, középszintű vezető</t>
  </si>
  <si>
    <t>Szakmunkás</t>
  </si>
  <si>
    <t>Saját autóval</t>
  </si>
  <si>
    <t>Autóbusszal</t>
  </si>
  <si>
    <t>Vonattal</t>
  </si>
  <si>
    <t>A felmérésben szereplők száma:</t>
  </si>
  <si>
    <t>A felmérés kitalált adatokat tartalmaz.</t>
  </si>
  <si>
    <t>Megoszlási viszonyszám (vegyes hivatkozás)</t>
  </si>
  <si>
    <t>Megoldási idő: 8 perc a számformátumokkal (táblázatonként legfeljebb 2 perc)</t>
  </si>
  <si>
    <t>Megoldási idő: 15 perc a számformátumokkal (függvényenként legfeljebb 2 perc)</t>
  </si>
  <si>
    <t>Megoldási idő: 12 perc (az összegek: 2 perc, létszám+számforma: 3 perc, megoszlások: 4 perc, százalékos számforma+középre igazítás: 1 perc)</t>
  </si>
  <si>
    <t>Alapvető függvények
Viszonyszámok (megoszlási, bázis, lánc, koordinációs)
Két gyakorló feladatsor</t>
  </si>
  <si>
    <t>Megoldási idő: 15 perc</t>
  </si>
  <si>
    <t>Megoldási idő: 30 perc</t>
  </si>
  <si>
    <t>A Föld országai lakosságuk alapján</t>
  </si>
  <si>
    <t>Villamosenergia felhasználás Magyarországon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</si>
</sst>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2" formatCode="0.0"/>
    <numFmt numFmtId="173" formatCode="0.000"/>
    <numFmt numFmtId="179" formatCode="#,##0&quot; eFő&quot;"/>
    <numFmt numFmtId="183" formatCode="0&quot; óra&quot;"/>
    <numFmt numFmtId="184" formatCode="0&quot; °C&quot;"/>
    <numFmt numFmtId="185" formatCode="0&quot; m&quot;"/>
    <numFmt numFmtId="187" formatCode="0&quot; TWh&quot;"/>
    <numFmt numFmtId="195" formatCode="0&quot; db&quot;"/>
    <numFmt numFmtId="216" formatCode="0&quot; fő&quot;"/>
  </numFmts>
  <fonts count="32" x14ac:knownFonts="1">
    <font>
      <sz val="10"/>
      <name val="Arial CE"/>
      <charset val="238"/>
    </font>
    <font>
      <sz val="10"/>
      <name val="Arial CE"/>
      <charset val="238"/>
    </font>
    <font>
      <b/>
      <sz val="22"/>
      <name val="Century Gothic"/>
      <family val="2"/>
      <charset val="238"/>
    </font>
    <font>
      <b/>
      <sz val="11"/>
      <name val="Arial CE"/>
      <family val="2"/>
      <charset val="238"/>
    </font>
    <font>
      <b/>
      <vertAlign val="superscript"/>
      <sz val="11"/>
      <name val="Arial CE"/>
      <family val="2"/>
      <charset val="238"/>
    </font>
    <font>
      <sz val="8"/>
      <name val="Arial CE"/>
      <charset val="238"/>
    </font>
    <font>
      <b/>
      <sz val="10"/>
      <name val="Arial CE"/>
      <family val="2"/>
      <charset val="238"/>
    </font>
    <font>
      <sz val="10"/>
      <name val="MS Sans Serif"/>
      <charset val="238"/>
    </font>
    <font>
      <sz val="8"/>
      <name val="MS Sans Serif"/>
      <charset val="238"/>
    </font>
    <font>
      <b/>
      <sz val="10"/>
      <name val="MS Sans Serif"/>
      <family val="2"/>
      <charset val="238"/>
    </font>
    <font>
      <sz val="8.5"/>
      <name val="MS Sans Serif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 CE"/>
      <family val="2"/>
      <charset val="238"/>
    </font>
    <font>
      <b/>
      <sz val="10"/>
      <color indexed="60"/>
      <name val="Arial CE"/>
      <charset val="238"/>
    </font>
    <font>
      <b/>
      <sz val="12"/>
      <color indexed="60"/>
      <name val="Arial CE"/>
      <charset val="238"/>
    </font>
    <font>
      <b/>
      <sz val="11"/>
      <color indexed="60"/>
      <name val="Arial CE"/>
      <charset val="238"/>
    </font>
    <font>
      <b/>
      <sz val="10"/>
      <color indexed="60"/>
      <name val="Arial CE"/>
      <family val="2"/>
      <charset val="238"/>
    </font>
    <font>
      <b/>
      <i/>
      <sz val="10"/>
      <color indexed="60"/>
      <name val="Arial"/>
      <family val="2"/>
      <charset val="238"/>
    </font>
    <font>
      <b/>
      <vertAlign val="superscript"/>
      <sz val="10"/>
      <color indexed="60"/>
      <name val="Arial CE"/>
      <charset val="238"/>
    </font>
    <font>
      <sz val="10"/>
      <color indexed="18"/>
      <name val="Arial CE"/>
      <charset val="238"/>
    </font>
    <font>
      <b/>
      <sz val="26"/>
      <color indexed="18"/>
      <name val="Arial CE"/>
      <charset val="238"/>
    </font>
    <font>
      <b/>
      <sz val="16"/>
      <color indexed="60"/>
      <name val="Arial CE"/>
      <charset val="238"/>
    </font>
    <font>
      <b/>
      <sz val="12"/>
      <color indexed="60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color indexed="18"/>
      <name val="Arial CE"/>
      <charset val="238"/>
    </font>
    <font>
      <b/>
      <sz val="8"/>
      <color indexed="60"/>
      <name val="Arial CE"/>
      <charset val="238"/>
    </font>
    <font>
      <sz val="9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16"/>
      </left>
      <right/>
      <top/>
      <bottom/>
      <diagonal/>
    </border>
    <border>
      <left/>
      <right style="hair">
        <color indexed="16"/>
      </right>
      <top/>
      <bottom/>
      <diagonal/>
    </border>
    <border>
      <left/>
      <right/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/>
      <diagonal/>
    </border>
    <border>
      <left/>
      <right/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16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11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Border="1"/>
    <xf numFmtId="0" fontId="0" fillId="2" borderId="0" xfId="0" applyFill="1"/>
    <xf numFmtId="0" fontId="0" fillId="3" borderId="0" xfId="0" applyFill="1"/>
    <xf numFmtId="0" fontId="7" fillId="0" borderId="0" xfId="2"/>
    <xf numFmtId="0" fontId="13" fillId="0" borderId="0" xfId="3" applyFont="1"/>
    <xf numFmtId="0" fontId="14" fillId="2" borderId="1" xfId="3" applyFont="1" applyFill="1" applyBorder="1" applyAlignment="1">
      <alignment horizontal="center"/>
    </xf>
    <xf numFmtId="0" fontId="14" fillId="2" borderId="2" xfId="3" applyFont="1" applyFill="1" applyBorder="1" applyAlignment="1">
      <alignment horizontal="center"/>
    </xf>
    <xf numFmtId="0" fontId="15" fillId="2" borderId="3" xfId="3" applyFont="1" applyFill="1" applyBorder="1" applyAlignment="1">
      <alignment horizontal="right" vertical="center"/>
    </xf>
    <xf numFmtId="10" fontId="14" fillId="4" borderId="4" xfId="4" applyNumberFormat="1" applyFont="1" applyFill="1" applyBorder="1" applyAlignment="1">
      <alignment horizontal="center" vertical="center"/>
    </xf>
    <xf numFmtId="0" fontId="15" fillId="2" borderId="5" xfId="3" applyFont="1" applyFill="1" applyBorder="1" applyAlignment="1">
      <alignment horizontal="right" vertical="center"/>
    </xf>
    <xf numFmtId="10" fontId="14" fillId="4" borderId="6" xfId="4" applyNumberFormat="1" applyFont="1" applyFill="1" applyBorder="1" applyAlignment="1">
      <alignment horizontal="center" vertical="center"/>
    </xf>
    <xf numFmtId="0" fontId="7" fillId="2" borderId="7" xfId="2" applyFill="1" applyBorder="1" applyAlignment="1">
      <alignment horizontal="center" vertical="center" wrapText="1"/>
    </xf>
    <xf numFmtId="0" fontId="7" fillId="2" borderId="8" xfId="2" applyFill="1" applyBorder="1" applyAlignment="1">
      <alignment horizontal="center" vertical="center" wrapText="1"/>
    </xf>
    <xf numFmtId="0" fontId="7" fillId="2" borderId="9" xfId="2" applyFill="1" applyBorder="1" applyAlignment="1">
      <alignment horizontal="center"/>
    </xf>
    <xf numFmtId="0" fontId="7" fillId="2" borderId="10" xfId="2" applyFill="1" applyBorder="1" applyAlignment="1">
      <alignment horizontal="center"/>
    </xf>
    <xf numFmtId="173" fontId="7" fillId="3" borderId="11" xfId="2" applyNumberFormat="1" applyFill="1" applyBorder="1"/>
    <xf numFmtId="173" fontId="7" fillId="3" borderId="12" xfId="2" applyNumberFormat="1" applyFill="1" applyBorder="1"/>
    <xf numFmtId="173" fontId="7" fillId="3" borderId="13" xfId="2" applyNumberFormat="1" applyFill="1" applyBorder="1"/>
    <xf numFmtId="0" fontId="7" fillId="2" borderId="15" xfId="2" applyFill="1" applyBorder="1" applyAlignment="1">
      <alignment horizontal="center" vertical="center" wrapText="1"/>
    </xf>
    <xf numFmtId="0" fontId="7" fillId="2" borderId="16" xfId="2" applyFill="1" applyBorder="1" applyAlignment="1">
      <alignment horizontal="center" vertical="center" wrapText="1"/>
    </xf>
    <xf numFmtId="187" fontId="7" fillId="2" borderId="17" xfId="2" applyNumberFormat="1" applyFill="1" applyBorder="1" applyAlignment="1">
      <alignment horizontal="right"/>
    </xf>
    <xf numFmtId="187" fontId="7" fillId="2" borderId="0" xfId="2" applyNumberFormat="1" applyFill="1" applyBorder="1" applyAlignment="1">
      <alignment horizontal="right"/>
    </xf>
    <xf numFmtId="187" fontId="7" fillId="2" borderId="18" xfId="2" applyNumberFormat="1" applyFill="1" applyBorder="1" applyAlignment="1">
      <alignment horizontal="right"/>
    </xf>
    <xf numFmtId="173" fontId="7" fillId="3" borderId="11" xfId="2" quotePrefix="1" applyNumberFormat="1" applyFill="1" applyBorder="1" applyAlignment="1">
      <alignment horizontal="center"/>
    </xf>
    <xf numFmtId="9" fontId="7" fillId="3" borderId="12" xfId="4" applyFont="1" applyFill="1" applyBorder="1" applyAlignment="1">
      <alignment horizontal="center"/>
    </xf>
    <xf numFmtId="9" fontId="7" fillId="3" borderId="13" xfId="4" applyFont="1" applyFill="1" applyBorder="1" applyAlignment="1">
      <alignment horizontal="center"/>
    </xf>
    <xf numFmtId="187" fontId="7" fillId="2" borderId="19" xfId="2" applyNumberFormat="1" applyFill="1" applyBorder="1" applyAlignment="1">
      <alignment horizontal="right"/>
    </xf>
    <xf numFmtId="187" fontId="7" fillId="2" borderId="20" xfId="2" applyNumberFormat="1" applyFill="1" applyBorder="1" applyAlignment="1">
      <alignment horizontal="right"/>
    </xf>
    <xf numFmtId="187" fontId="7" fillId="2" borderId="21" xfId="2" applyNumberFormat="1" applyFill="1" applyBorder="1" applyAlignment="1">
      <alignment horizontal="right"/>
    </xf>
    <xf numFmtId="173" fontId="7" fillId="3" borderId="19" xfId="2" applyNumberFormat="1" applyFill="1" applyBorder="1"/>
    <xf numFmtId="173" fontId="7" fillId="3" borderId="20" xfId="2" applyNumberFormat="1" applyFill="1" applyBorder="1"/>
    <xf numFmtId="173" fontId="7" fillId="3" borderId="21" xfId="2" applyNumberFormat="1" applyFill="1" applyBorder="1"/>
    <xf numFmtId="184" fontId="0" fillId="2" borderId="0" xfId="0" applyNumberFormat="1" applyFill="1" applyBorder="1"/>
    <xf numFmtId="0" fontId="13" fillId="5" borderId="0" xfId="3" applyFont="1" applyFill="1"/>
    <xf numFmtId="0" fontId="17" fillId="5" borderId="0" xfId="0" applyFont="1" applyFill="1"/>
    <xf numFmtId="0" fontId="0" fillId="5" borderId="0" xfId="0" applyFill="1"/>
    <xf numFmtId="0" fontId="19" fillId="5" borderId="0" xfId="0" applyFont="1" applyFill="1"/>
    <xf numFmtId="0" fontId="20" fillId="5" borderId="0" xfId="0" applyFont="1" applyFill="1"/>
    <xf numFmtId="0" fontId="14" fillId="2" borderId="0" xfId="3" applyFont="1" applyFill="1" applyBorder="1" applyAlignment="1">
      <alignment horizontal="left" vertical="center"/>
    </xf>
    <xf numFmtId="0" fontId="15" fillId="2" borderId="0" xfId="3" applyFont="1" applyFill="1" applyBorder="1" applyAlignment="1">
      <alignment horizontal="right" vertical="center"/>
    </xf>
    <xf numFmtId="0" fontId="16" fillId="3" borderId="0" xfId="3" applyFont="1" applyFill="1" applyBorder="1" applyAlignment="1">
      <alignment horizontal="right" vertical="center"/>
    </xf>
    <xf numFmtId="0" fontId="0" fillId="2" borderId="0" xfId="0" applyFill="1" applyBorder="1"/>
    <xf numFmtId="185" fontId="0" fillId="2" borderId="0" xfId="0" applyNumberFormat="1" applyFill="1" applyBorder="1" applyAlignment="1">
      <alignment horizontal="center"/>
    </xf>
    <xf numFmtId="185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right"/>
    </xf>
    <xf numFmtId="183" fontId="0" fillId="2" borderId="0" xfId="0" applyNumberFormat="1" applyFill="1" applyBorder="1" applyAlignment="1">
      <alignment horizontal="center"/>
    </xf>
    <xf numFmtId="0" fontId="21" fillId="2" borderId="0" xfId="0" applyFont="1" applyFill="1" applyBorder="1"/>
    <xf numFmtId="185" fontId="21" fillId="2" borderId="0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right"/>
    </xf>
    <xf numFmtId="0" fontId="18" fillId="2" borderId="0" xfId="0" applyFont="1" applyFill="1"/>
    <xf numFmtId="0" fontId="18" fillId="3" borderId="0" xfId="0" applyFont="1" applyFill="1" applyAlignment="1">
      <alignment horizontal="center"/>
    </xf>
    <xf numFmtId="0" fontId="18" fillId="3" borderId="0" xfId="0" applyFont="1" applyFill="1" applyAlignment="1">
      <alignment horizontal="right"/>
    </xf>
    <xf numFmtId="0" fontId="22" fillId="2" borderId="0" xfId="3" applyFont="1" applyFill="1" applyBorder="1" applyAlignment="1">
      <alignment horizontal="center"/>
    </xf>
    <xf numFmtId="0" fontId="22" fillId="3" borderId="0" xfId="3" applyFont="1" applyFill="1" applyBorder="1" applyAlignment="1">
      <alignment horizontal="right" vertical="center"/>
    </xf>
    <xf numFmtId="0" fontId="1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right"/>
    </xf>
    <xf numFmtId="184" fontId="0" fillId="3" borderId="0" xfId="0" applyNumberFormat="1" applyFill="1" applyBorder="1"/>
    <xf numFmtId="195" fontId="0" fillId="3" borderId="0" xfId="0" applyNumberFormat="1" applyFill="1" applyBorder="1"/>
    <xf numFmtId="179" fontId="0" fillId="2" borderId="0" xfId="0" applyNumberFormat="1" applyFill="1" applyBorder="1"/>
    <xf numFmtId="9" fontId="0" fillId="3" borderId="0" xfId="4" applyFont="1" applyFill="1" applyBorder="1"/>
    <xf numFmtId="0" fontId="3" fillId="6" borderId="22" xfId="0" applyFont="1" applyFill="1" applyBorder="1" applyAlignment="1">
      <alignment horizontal="center" vertical="top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173" fontId="0" fillId="3" borderId="25" xfId="0" quotePrefix="1" applyNumberFormat="1" applyFill="1" applyBorder="1" applyAlignment="1">
      <alignment horizontal="center"/>
    </xf>
    <xf numFmtId="9" fontId="0" fillId="3" borderId="25" xfId="4" applyFont="1" applyFill="1" applyBorder="1"/>
    <xf numFmtId="9" fontId="0" fillId="3" borderId="26" xfId="4" applyFont="1" applyFill="1" applyBorder="1"/>
    <xf numFmtId="9" fontId="0" fillId="3" borderId="27" xfId="4" applyFont="1" applyFill="1" applyBorder="1"/>
    <xf numFmtId="0" fontId="3" fillId="6" borderId="22" xfId="0" applyFont="1" applyFill="1" applyBorder="1" applyAlignment="1">
      <alignment vertical="center"/>
    </xf>
    <xf numFmtId="0" fontId="0" fillId="2" borderId="28" xfId="0" applyFill="1" applyBorder="1"/>
    <xf numFmtId="3" fontId="0" fillId="2" borderId="25" xfId="0" applyNumberFormat="1" applyFill="1" applyBorder="1"/>
    <xf numFmtId="0" fontId="0" fillId="2" borderId="29" xfId="0" applyFill="1" applyBorder="1"/>
    <xf numFmtId="179" fontId="0" fillId="2" borderId="26" xfId="0" applyNumberFormat="1" applyFill="1" applyBorder="1"/>
    <xf numFmtId="3" fontId="0" fillId="2" borderId="27" xfId="0" applyNumberFormat="1" applyFill="1" applyBorder="1"/>
    <xf numFmtId="0" fontId="0" fillId="6" borderId="22" xfId="0" applyFill="1" applyBorder="1" applyAlignment="1">
      <alignment horizontal="right"/>
    </xf>
    <xf numFmtId="0" fontId="0" fillId="6" borderId="28" xfId="0" applyFill="1" applyBorder="1" applyAlignment="1">
      <alignment horizontal="right"/>
    </xf>
    <xf numFmtId="0" fontId="0" fillId="6" borderId="29" xfId="0" applyFill="1" applyBorder="1" applyAlignment="1">
      <alignment horizontal="right"/>
    </xf>
    <xf numFmtId="0" fontId="7" fillId="2" borderId="7" xfId="2" applyFill="1" applyBorder="1" applyAlignment="1">
      <alignment horizontal="left" vertical="center" wrapText="1"/>
    </xf>
    <xf numFmtId="0" fontId="10" fillId="2" borderId="11" xfId="2" applyFont="1" applyFill="1" applyBorder="1" applyAlignment="1">
      <alignment horizontal="right" vertical="center"/>
    </xf>
    <xf numFmtId="0" fontId="10" fillId="2" borderId="13" xfId="2" applyFont="1" applyFill="1" applyBorder="1" applyAlignment="1">
      <alignment horizontal="right" vertical="center"/>
    </xf>
    <xf numFmtId="0" fontId="7" fillId="2" borderId="0" xfId="2" applyFill="1" applyAlignment="1">
      <alignment vertical="center"/>
    </xf>
    <xf numFmtId="187" fontId="7" fillId="3" borderId="14" xfId="2" applyNumberFormat="1" applyFill="1" applyBorder="1" applyAlignment="1">
      <alignment horizontal="right"/>
    </xf>
    <xf numFmtId="187" fontId="7" fillId="3" borderId="9" xfId="2" applyNumberFormat="1" applyFill="1" applyBorder="1" applyAlignment="1">
      <alignment horizontal="right"/>
    </xf>
    <xf numFmtId="187" fontId="7" fillId="3" borderId="10" xfId="2" applyNumberFormat="1" applyFill="1" applyBorder="1" applyAlignment="1">
      <alignment horizontal="right"/>
    </xf>
    <xf numFmtId="187" fontId="7" fillId="3" borderId="7" xfId="2" applyNumberFormat="1" applyFill="1" applyBorder="1" applyAlignment="1">
      <alignment vertical="center"/>
    </xf>
    <xf numFmtId="187" fontId="7" fillId="3" borderId="15" xfId="2" applyNumberFormat="1" applyFill="1" applyBorder="1" applyAlignment="1">
      <alignment vertical="center"/>
    </xf>
    <xf numFmtId="187" fontId="7" fillId="3" borderId="8" xfId="2" applyNumberFormat="1" applyFill="1" applyBorder="1" applyAlignment="1">
      <alignment vertical="center"/>
    </xf>
    <xf numFmtId="173" fontId="7" fillId="3" borderId="14" xfId="2" applyNumberFormat="1" applyFill="1" applyBorder="1" applyAlignment="1">
      <alignment vertical="center"/>
    </xf>
    <xf numFmtId="173" fontId="7" fillId="3" borderId="19" xfId="2" applyNumberFormat="1" applyFill="1" applyBorder="1" applyAlignment="1">
      <alignment vertical="center"/>
    </xf>
    <xf numFmtId="173" fontId="7" fillId="3" borderId="10" xfId="2" applyNumberFormat="1" applyFill="1" applyBorder="1" applyAlignment="1">
      <alignment vertical="center"/>
    </xf>
    <xf numFmtId="173" fontId="7" fillId="3" borderId="21" xfId="2" applyNumberFormat="1" applyFill="1" applyBorder="1" applyAlignment="1">
      <alignment vertical="center"/>
    </xf>
    <xf numFmtId="173" fontId="7" fillId="3" borderId="14" xfId="2" applyNumberFormat="1" applyFill="1" applyBorder="1"/>
    <xf numFmtId="173" fontId="7" fillId="3" borderId="14" xfId="2" quotePrefix="1" applyNumberFormat="1" applyFill="1" applyBorder="1" applyAlignment="1">
      <alignment horizontal="center"/>
    </xf>
    <xf numFmtId="173" fontId="7" fillId="3" borderId="9" xfId="2" applyNumberFormat="1" applyFill="1" applyBorder="1"/>
    <xf numFmtId="0" fontId="7" fillId="3" borderId="9" xfId="2" applyFill="1" applyBorder="1"/>
    <xf numFmtId="173" fontId="7" fillId="3" borderId="10" xfId="2" applyNumberFormat="1" applyFill="1" applyBorder="1"/>
    <xf numFmtId="0" fontId="13" fillId="2" borderId="30" xfId="3" applyFont="1" applyFill="1" applyBorder="1" applyAlignment="1">
      <alignment horizontal="center"/>
    </xf>
    <xf numFmtId="0" fontId="13" fillId="2" borderId="31" xfId="3" applyFont="1" applyFill="1" applyBorder="1" applyAlignment="1">
      <alignment horizontal="center"/>
    </xf>
    <xf numFmtId="0" fontId="13" fillId="2" borderId="32" xfId="3" applyFont="1" applyFill="1" applyBorder="1" applyAlignment="1">
      <alignment horizontal="center"/>
    </xf>
    <xf numFmtId="0" fontId="14" fillId="2" borderId="33" xfId="3" applyFont="1" applyFill="1" applyBorder="1" applyAlignment="1">
      <alignment horizontal="center"/>
    </xf>
    <xf numFmtId="0" fontId="14" fillId="2" borderId="34" xfId="3" applyFont="1" applyFill="1" applyBorder="1" applyAlignment="1">
      <alignment horizontal="left" vertical="center"/>
    </xf>
    <xf numFmtId="0" fontId="14" fillId="2" borderId="35" xfId="3" applyFont="1" applyFill="1" applyBorder="1" applyAlignment="1">
      <alignment horizontal="left" vertical="center"/>
    </xf>
    <xf numFmtId="0" fontId="13" fillId="5" borderId="0" xfId="3" applyFont="1" applyFill="1" applyBorder="1"/>
    <xf numFmtId="0" fontId="13" fillId="5" borderId="0" xfId="3" applyFont="1" applyFill="1" applyBorder="1" applyAlignment="1">
      <alignment horizontal="center"/>
    </xf>
    <xf numFmtId="0" fontId="7" fillId="5" borderId="0" xfId="2" applyFill="1" applyBorder="1" applyAlignment="1">
      <alignment horizontal="center" vertical="center" wrapText="1"/>
    </xf>
    <xf numFmtId="0" fontId="7" fillId="5" borderId="0" xfId="2" applyFill="1" applyBorder="1" applyAlignment="1">
      <alignment horizontal="center"/>
    </xf>
    <xf numFmtId="0" fontId="0" fillId="3" borderId="0" xfId="0" applyNumberFormat="1" applyFill="1" applyBorder="1"/>
    <xf numFmtId="0" fontId="24" fillId="7" borderId="0" xfId="0" applyFont="1" applyFill="1"/>
    <xf numFmtId="172" fontId="0" fillId="3" borderId="28" xfId="0" applyNumberFormat="1" applyFill="1" applyBorder="1"/>
    <xf numFmtId="172" fontId="0" fillId="3" borderId="29" xfId="0" applyNumberFormat="1" applyFill="1" applyBorder="1"/>
    <xf numFmtId="179" fontId="0" fillId="8" borderId="23" xfId="0" applyNumberFormat="1" applyFill="1" applyBorder="1"/>
    <xf numFmtId="1" fontId="0" fillId="8" borderId="23" xfId="0" applyNumberFormat="1" applyFill="1" applyBorder="1"/>
    <xf numFmtId="1" fontId="0" fillId="8" borderId="24" xfId="0" applyNumberFormat="1" applyFill="1" applyBorder="1"/>
    <xf numFmtId="179" fontId="0" fillId="8" borderId="0" xfId="0" applyNumberFormat="1" applyFill="1" applyBorder="1"/>
    <xf numFmtId="0" fontId="0" fillId="8" borderId="0" xfId="0" applyFill="1" applyBorder="1"/>
    <xf numFmtId="1" fontId="0" fillId="8" borderId="25" xfId="0" applyNumberFormat="1" applyFill="1" applyBorder="1"/>
    <xf numFmtId="172" fontId="0" fillId="8" borderId="25" xfId="0" applyNumberFormat="1" applyFill="1" applyBorder="1"/>
    <xf numFmtId="179" fontId="0" fillId="8" borderId="26" xfId="0" applyNumberFormat="1" applyFill="1" applyBorder="1"/>
    <xf numFmtId="0" fontId="0" fillId="8" borderId="26" xfId="0" applyFill="1" applyBorder="1"/>
    <xf numFmtId="172" fontId="0" fillId="8" borderId="27" xfId="0" applyNumberFormat="1" applyFill="1" applyBorder="1"/>
    <xf numFmtId="0" fontId="1" fillId="5" borderId="0" xfId="1" applyFill="1"/>
    <xf numFmtId="0" fontId="1" fillId="0" borderId="0" xfId="1"/>
    <xf numFmtId="0" fontId="28" fillId="5" borderId="0" xfId="1" applyFont="1" applyFill="1" applyAlignment="1">
      <alignment horizontal="centerContinuous"/>
    </xf>
    <xf numFmtId="0" fontId="17" fillId="5" borderId="0" xfId="1" applyFont="1" applyFill="1"/>
    <xf numFmtId="0" fontId="29" fillId="2" borderId="0" xfId="1" applyFont="1" applyFill="1" applyBorder="1" applyAlignment="1">
      <alignment horizontal="center" vertical="center" wrapText="1"/>
    </xf>
    <xf numFmtId="0" fontId="29" fillId="2" borderId="36" xfId="1" applyFont="1" applyFill="1" applyBorder="1" applyAlignment="1">
      <alignment horizontal="center" vertical="center" wrapText="1"/>
    </xf>
    <xf numFmtId="0" fontId="29" fillId="2" borderId="37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horizontal="center" vertical="center"/>
    </xf>
    <xf numFmtId="0" fontId="29" fillId="2" borderId="36" xfId="1" applyFont="1" applyFill="1" applyBorder="1" applyAlignment="1">
      <alignment horizontal="center" vertical="center"/>
    </xf>
    <xf numFmtId="0" fontId="17" fillId="2" borderId="38" xfId="1" applyFont="1" applyFill="1" applyBorder="1" applyAlignment="1">
      <alignment vertical="center"/>
    </xf>
    <xf numFmtId="0" fontId="17" fillId="2" borderId="39" xfId="1" applyFont="1" applyFill="1" applyBorder="1" applyAlignment="1">
      <alignment horizontal="center" vertical="center"/>
    </xf>
    <xf numFmtId="9" fontId="17" fillId="3" borderId="40" xfId="4" quotePrefix="1" applyFont="1" applyFill="1" applyBorder="1" applyAlignment="1">
      <alignment horizontal="center" vertical="center"/>
    </xf>
    <xf numFmtId="0" fontId="17" fillId="2" borderId="38" xfId="1" applyNumberFormat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vertical="center"/>
    </xf>
    <xf numFmtId="0" fontId="17" fillId="2" borderId="36" xfId="1" applyFont="1" applyFill="1" applyBorder="1" applyAlignment="1">
      <alignment horizontal="center" vertical="center"/>
    </xf>
    <xf numFmtId="9" fontId="17" fillId="3" borderId="37" xfId="4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17" fillId="2" borderId="41" xfId="1" applyFont="1" applyFill="1" applyBorder="1" applyAlignment="1">
      <alignment vertical="center"/>
    </xf>
    <xf numFmtId="0" fontId="17" fillId="2" borderId="42" xfId="1" applyFont="1" applyFill="1" applyBorder="1" applyAlignment="1">
      <alignment horizontal="center" vertical="center"/>
    </xf>
    <xf numFmtId="9" fontId="17" fillId="3" borderId="43" xfId="4" applyFont="1" applyFill="1" applyBorder="1" applyAlignment="1">
      <alignment horizontal="center" vertical="center"/>
    </xf>
    <xf numFmtId="0" fontId="17" fillId="2" borderId="41" xfId="1" applyFont="1" applyFill="1" applyBorder="1" applyAlignment="1">
      <alignment horizontal="center" vertical="center"/>
    </xf>
    <xf numFmtId="0" fontId="17" fillId="6" borderId="36" xfId="1" applyFont="1" applyFill="1" applyBorder="1" applyAlignment="1">
      <alignment horizontal="center" vertical="center"/>
    </xf>
    <xf numFmtId="2" fontId="17" fillId="2" borderId="37" xfId="1" applyNumberFormat="1" applyFont="1" applyFill="1" applyBorder="1" applyAlignment="1">
      <alignment horizontal="center" vertical="center"/>
    </xf>
    <xf numFmtId="0" fontId="17" fillId="6" borderId="0" xfId="1" applyFont="1" applyFill="1" applyBorder="1" applyAlignment="1">
      <alignment horizontal="center" vertical="center"/>
    </xf>
    <xf numFmtId="2" fontId="17" fillId="2" borderId="0" xfId="1" applyNumberFormat="1" applyFont="1" applyFill="1" applyBorder="1" applyAlignment="1">
      <alignment horizontal="center" vertical="center"/>
    </xf>
    <xf numFmtId="0" fontId="17" fillId="5" borderId="0" xfId="1" applyFont="1" applyFill="1" applyBorder="1"/>
    <xf numFmtId="0" fontId="17" fillId="5" borderId="0" xfId="1" applyFont="1" applyFill="1" applyBorder="1" applyAlignment="1">
      <alignment horizontal="center"/>
    </xf>
    <xf numFmtId="2" fontId="17" fillId="5" borderId="0" xfId="1" applyNumberFormat="1" applyFont="1" applyFill="1" applyBorder="1" applyAlignment="1">
      <alignment horizontal="center"/>
    </xf>
    <xf numFmtId="0" fontId="27" fillId="5" borderId="0" xfId="1" applyFont="1" applyFill="1" applyBorder="1" applyAlignment="1">
      <alignment horizontal="left"/>
    </xf>
    <xf numFmtId="216" fontId="17" fillId="6" borderId="0" xfId="1" applyNumberFormat="1" applyFont="1" applyFill="1" applyBorder="1" applyAlignment="1">
      <alignment horizontal="right"/>
    </xf>
    <xf numFmtId="0" fontId="1" fillId="5" borderId="0" xfId="1" applyFont="1" applyFill="1"/>
    <xf numFmtId="0" fontId="0" fillId="0" borderId="0" xfId="0" applyFill="1"/>
    <xf numFmtId="0" fontId="1" fillId="0" borderId="0" xfId="1" applyFill="1"/>
    <xf numFmtId="0" fontId="25" fillId="7" borderId="0" xfId="0" applyFont="1" applyFill="1" applyAlignment="1">
      <alignment wrapText="1"/>
    </xf>
    <xf numFmtId="0" fontId="7" fillId="0" borderId="0" xfId="2" applyFont="1"/>
    <xf numFmtId="0" fontId="24" fillId="7" borderId="0" xfId="0" applyFont="1" applyFill="1" applyAlignment="1">
      <alignment horizontal="left" indent="4"/>
    </xf>
    <xf numFmtId="0" fontId="27" fillId="5" borderId="0" xfId="1" applyFont="1" applyFill="1" applyAlignment="1">
      <alignment horizontal="center"/>
    </xf>
    <xf numFmtId="0" fontId="26" fillId="5" borderId="0" xfId="1" applyFont="1" applyFill="1" applyAlignment="1">
      <alignment horizontal="center"/>
    </xf>
    <xf numFmtId="0" fontId="9" fillId="2" borderId="7" xfId="2" applyFont="1" applyFill="1" applyBorder="1" applyAlignment="1">
      <alignment horizontal="center" vertical="center" wrapText="1"/>
    </xf>
    <xf numFmtId="0" fontId="9" fillId="2" borderId="15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0" fillId="5" borderId="0" xfId="0" applyFont="1" applyFill="1"/>
    <xf numFmtId="0" fontId="31" fillId="5" borderId="0" xfId="1" applyFont="1" applyFill="1"/>
  </cellXfs>
  <cellStyles count="5">
    <cellStyle name="Normál" xfId="0" builtinId="0"/>
    <cellStyle name="Normál_3het_XP" xfId="1"/>
    <cellStyle name="Normál_5TWH_OK" xfId="2"/>
    <cellStyle name="Normál_diagramok" xfId="3"/>
    <cellStyle name="Százalék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12"/>
  <sheetViews>
    <sheetView tabSelected="1" workbookViewId="0">
      <selection activeCell="A10" sqref="A10"/>
    </sheetView>
  </sheetViews>
  <sheetFormatPr defaultRowHeight="12.75" x14ac:dyDescent="0.2"/>
  <cols>
    <col min="1" max="1" width="132.42578125" style="108" customWidth="1"/>
    <col min="2" max="16384" width="9.140625" style="108"/>
  </cols>
  <sheetData>
    <row r="10" spans="1:1" ht="96.75" customHeight="1" x14ac:dyDescent="0.5">
      <c r="A10" s="154" t="s">
        <v>119</v>
      </c>
    </row>
    <row r="11" spans="1:1" x14ac:dyDescent="0.2">
      <c r="A11" s="156" t="s">
        <v>123</v>
      </c>
    </row>
    <row r="12" spans="1:1" x14ac:dyDescent="0.2">
      <c r="A12" s="156" t="s">
        <v>122</v>
      </c>
    </row>
  </sheetData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zoomScale="115" workbookViewId="0">
      <selection activeCell="B17" sqref="B17"/>
    </sheetView>
  </sheetViews>
  <sheetFormatPr defaultRowHeight="12.75" x14ac:dyDescent="0.2"/>
  <cols>
    <col min="1" max="1" width="2.5703125" customWidth="1"/>
    <col min="2" max="2" width="27.7109375" customWidth="1"/>
    <col min="3" max="3" width="21.42578125" customWidth="1"/>
    <col min="4" max="4" width="11.85546875" customWidth="1"/>
    <col min="7" max="7" width="11.28515625" customWidth="1"/>
  </cols>
  <sheetData>
    <row r="1" spans="1:7" x14ac:dyDescent="0.2">
      <c r="A1" s="36"/>
      <c r="B1" s="36" t="s">
        <v>117</v>
      </c>
      <c r="C1" s="36"/>
      <c r="D1" s="36"/>
      <c r="E1" s="36"/>
      <c r="F1" s="36"/>
      <c r="G1" s="36"/>
    </row>
    <row r="2" spans="1:7" ht="34.5" customHeight="1" x14ac:dyDescent="0.25">
      <c r="A2" s="36"/>
      <c r="B2" s="37" t="s">
        <v>77</v>
      </c>
      <c r="C2" s="36"/>
      <c r="D2" s="36"/>
      <c r="E2" s="36"/>
      <c r="F2" s="36"/>
      <c r="G2" s="36"/>
    </row>
    <row r="3" spans="1:7" x14ac:dyDescent="0.2">
      <c r="A3" s="36"/>
      <c r="B3" s="36"/>
      <c r="C3" s="36"/>
      <c r="D3" s="36"/>
      <c r="E3" s="36"/>
      <c r="F3" s="36"/>
      <c r="G3" s="36"/>
    </row>
    <row r="4" spans="1:7" x14ac:dyDescent="0.2">
      <c r="A4" s="36"/>
      <c r="B4" s="49" t="s">
        <v>56</v>
      </c>
      <c r="C4" s="50">
        <v>1992</v>
      </c>
      <c r="D4" s="50">
        <v>1993</v>
      </c>
      <c r="E4" s="50">
        <v>1994</v>
      </c>
      <c r="F4" s="50">
        <v>1995</v>
      </c>
      <c r="G4" s="51" t="s">
        <v>95</v>
      </c>
    </row>
    <row r="5" spans="1:7" x14ac:dyDescent="0.2">
      <c r="A5" s="36"/>
      <c r="B5" s="49" t="s">
        <v>78</v>
      </c>
      <c r="C5" s="2">
        <v>15221</v>
      </c>
      <c r="D5" s="2">
        <v>15069</v>
      </c>
      <c r="E5" s="2">
        <v>14375</v>
      </c>
      <c r="F5" s="2">
        <v>15778</v>
      </c>
      <c r="G5" s="3">
        <f>SUM(C5:F5)</f>
        <v>60443</v>
      </c>
    </row>
    <row r="6" spans="1:7" x14ac:dyDescent="0.2">
      <c r="A6" s="36"/>
      <c r="B6" s="49" t="s">
        <v>79</v>
      </c>
      <c r="C6" s="2">
        <v>47654</v>
      </c>
      <c r="D6" s="2">
        <v>72594</v>
      </c>
      <c r="E6" s="2">
        <v>76653</v>
      </c>
      <c r="F6" s="2">
        <v>132900</v>
      </c>
      <c r="G6" s="3">
        <f>SUM(C6:F6)</f>
        <v>329801</v>
      </c>
    </row>
    <row r="7" spans="1:7" x14ac:dyDescent="0.2">
      <c r="A7" s="36"/>
      <c r="B7" s="36"/>
      <c r="C7" s="36"/>
      <c r="D7" s="36"/>
      <c r="E7" s="36"/>
      <c r="F7" s="36"/>
      <c r="G7" s="36"/>
    </row>
    <row r="8" spans="1:7" ht="33" customHeight="1" x14ac:dyDescent="0.2">
      <c r="A8" s="36"/>
      <c r="B8" s="163" t="s">
        <v>80</v>
      </c>
      <c r="C8" s="36"/>
      <c r="D8" s="36"/>
      <c r="E8" s="36"/>
      <c r="F8" s="36"/>
      <c r="G8" s="36"/>
    </row>
    <row r="9" spans="1:7" x14ac:dyDescent="0.2">
      <c r="A9" s="36"/>
      <c r="B9" s="36"/>
      <c r="C9" s="36"/>
      <c r="D9" s="36"/>
      <c r="E9" s="36"/>
      <c r="F9" s="36"/>
      <c r="G9" s="36"/>
    </row>
    <row r="10" spans="1:7" x14ac:dyDescent="0.2">
      <c r="A10" s="36"/>
      <c r="B10" s="49" t="s">
        <v>68</v>
      </c>
      <c r="C10" s="2">
        <v>52.2</v>
      </c>
      <c r="D10" s="36"/>
      <c r="E10" s="36"/>
      <c r="F10" s="36"/>
      <c r="G10" s="36"/>
    </row>
    <row r="11" spans="1:7" x14ac:dyDescent="0.2">
      <c r="A11" s="36"/>
      <c r="B11" s="49" t="s">
        <v>69</v>
      </c>
      <c r="C11" s="2">
        <v>15.5</v>
      </c>
      <c r="D11" s="36"/>
      <c r="E11" s="36"/>
      <c r="F11" s="36"/>
      <c r="G11" s="36"/>
    </row>
    <row r="12" spans="1:7" x14ac:dyDescent="0.2">
      <c r="A12" s="36"/>
      <c r="B12" s="49" t="s">
        <v>70</v>
      </c>
      <c r="C12" s="2">
        <v>25.8</v>
      </c>
      <c r="D12" s="36"/>
      <c r="E12" s="36"/>
      <c r="F12" s="36"/>
      <c r="G12" s="36"/>
    </row>
    <row r="13" spans="1:7" x14ac:dyDescent="0.2">
      <c r="A13" s="36"/>
      <c r="B13" s="49" t="s">
        <v>71</v>
      </c>
      <c r="C13" s="2">
        <v>3.1</v>
      </c>
      <c r="D13" s="36"/>
      <c r="E13" s="36"/>
      <c r="F13" s="36"/>
      <c r="G13" s="36"/>
    </row>
    <row r="14" spans="1:7" x14ac:dyDescent="0.2">
      <c r="A14" s="36"/>
      <c r="B14" s="49" t="s">
        <v>72</v>
      </c>
      <c r="C14" s="2">
        <v>3.4</v>
      </c>
      <c r="D14" s="36"/>
      <c r="E14" s="36"/>
      <c r="F14" s="36"/>
      <c r="G14" s="36"/>
    </row>
    <row r="15" spans="1:7" x14ac:dyDescent="0.2">
      <c r="A15" s="36"/>
      <c r="B15" s="52" t="s">
        <v>96</v>
      </c>
      <c r="C15" s="3">
        <f>SUM(C10:C14)</f>
        <v>100</v>
      </c>
      <c r="D15" s="36"/>
      <c r="E15" s="36"/>
      <c r="F15" s="36"/>
      <c r="G15" s="36"/>
    </row>
    <row r="16" spans="1:7" x14ac:dyDescent="0.2">
      <c r="A16" s="36"/>
      <c r="B16" s="36"/>
      <c r="C16" s="36"/>
      <c r="D16" s="36"/>
      <c r="E16" s="36"/>
      <c r="F16" s="36"/>
      <c r="G16" s="36"/>
    </row>
    <row r="17" spans="1:7" ht="28.5" customHeight="1" x14ac:dyDescent="0.25">
      <c r="A17" s="36"/>
      <c r="B17" s="38" t="s">
        <v>81</v>
      </c>
      <c r="C17" s="36"/>
      <c r="D17" s="36"/>
      <c r="E17" s="36"/>
      <c r="F17" s="36"/>
      <c r="G17" s="36"/>
    </row>
    <row r="18" spans="1:7" x14ac:dyDescent="0.2">
      <c r="A18" s="36"/>
      <c r="B18" s="36"/>
      <c r="C18" s="36"/>
      <c r="D18" s="36"/>
      <c r="E18" s="36"/>
      <c r="F18" s="36"/>
      <c r="G18" s="36"/>
    </row>
    <row r="19" spans="1:7" x14ac:dyDescent="0.2">
      <c r="A19" s="36"/>
      <c r="B19" s="49" t="s">
        <v>73</v>
      </c>
      <c r="C19" s="2">
        <v>216</v>
      </c>
      <c r="D19" s="36"/>
      <c r="E19" s="36"/>
      <c r="F19" s="36"/>
      <c r="G19" s="36"/>
    </row>
    <row r="20" spans="1:7" x14ac:dyDescent="0.2">
      <c r="A20" s="36"/>
      <c r="B20" s="49" t="s">
        <v>74</v>
      </c>
      <c r="C20" s="2">
        <v>5597</v>
      </c>
      <c r="D20" s="36"/>
      <c r="E20" s="36"/>
      <c r="F20" s="36"/>
      <c r="G20" s="36"/>
    </row>
    <row r="21" spans="1:7" x14ac:dyDescent="0.2">
      <c r="A21" s="36"/>
      <c r="B21" s="49" t="s">
        <v>75</v>
      </c>
      <c r="C21" s="2">
        <v>5361</v>
      </c>
      <c r="D21" s="36"/>
      <c r="E21" s="36"/>
      <c r="F21" s="36"/>
      <c r="G21" s="36"/>
    </row>
    <row r="22" spans="1:7" x14ac:dyDescent="0.2">
      <c r="A22" s="36"/>
      <c r="B22" s="49" t="s">
        <v>76</v>
      </c>
      <c r="C22" s="2">
        <v>9386</v>
      </c>
      <c r="D22" s="36"/>
      <c r="E22" s="36"/>
      <c r="F22" s="36"/>
      <c r="G22" s="36"/>
    </row>
    <row r="23" spans="1:7" x14ac:dyDescent="0.2">
      <c r="A23" s="36"/>
      <c r="B23" s="52" t="s">
        <v>96</v>
      </c>
      <c r="C23" s="3">
        <f>SUM(C19:C22)</f>
        <v>20560</v>
      </c>
      <c r="D23" s="36"/>
      <c r="E23" s="36"/>
      <c r="F23" s="36"/>
      <c r="G23" s="36"/>
    </row>
    <row r="24" spans="1:7" x14ac:dyDescent="0.2">
      <c r="A24" s="36"/>
      <c r="B24" s="36"/>
      <c r="C24" s="36"/>
      <c r="D24" s="36"/>
      <c r="E24" s="36"/>
      <c r="F24" s="36"/>
      <c r="G24" s="36"/>
    </row>
    <row r="25" spans="1:7" x14ac:dyDescent="0.2">
      <c r="A25" s="36"/>
      <c r="B25" s="36"/>
      <c r="C25" s="36"/>
      <c r="D25" s="36"/>
      <c r="E25" s="36"/>
      <c r="F25" s="36"/>
      <c r="G25" s="36"/>
    </row>
    <row r="26" spans="1:7" x14ac:dyDescent="0.2">
      <c r="A26" s="36"/>
      <c r="B26" s="53" t="s">
        <v>83</v>
      </c>
      <c r="C26" s="53" t="s">
        <v>84</v>
      </c>
      <c r="D26" s="36"/>
      <c r="E26" s="36"/>
      <c r="F26" s="36"/>
      <c r="G26" s="36"/>
    </row>
    <row r="27" spans="1:7" x14ac:dyDescent="0.2">
      <c r="A27" s="36"/>
      <c r="B27" s="39" t="s">
        <v>86</v>
      </c>
      <c r="C27" s="40">
        <v>1513</v>
      </c>
      <c r="D27" s="36"/>
      <c r="E27" s="36"/>
      <c r="F27" s="36"/>
      <c r="G27" s="36"/>
    </row>
    <row r="28" spans="1:7" x14ac:dyDescent="0.2">
      <c r="A28" s="36"/>
      <c r="B28" s="39" t="s">
        <v>87</v>
      </c>
      <c r="C28" s="40">
        <v>5580</v>
      </c>
      <c r="D28" s="36"/>
      <c r="E28" s="36"/>
      <c r="F28" s="36"/>
      <c r="G28" s="36"/>
    </row>
    <row r="29" spans="1:7" x14ac:dyDescent="0.2">
      <c r="A29" s="36"/>
      <c r="B29" s="39" t="s">
        <v>88</v>
      </c>
      <c r="C29" s="40">
        <v>5920</v>
      </c>
      <c r="D29" s="36"/>
      <c r="E29" s="36"/>
      <c r="F29" s="36"/>
      <c r="G29" s="36"/>
    </row>
    <row r="30" spans="1:7" x14ac:dyDescent="0.2">
      <c r="A30" s="36"/>
      <c r="B30" s="39" t="s">
        <v>89</v>
      </c>
      <c r="C30" s="40">
        <v>321</v>
      </c>
      <c r="D30" s="36"/>
      <c r="E30" s="36"/>
      <c r="F30" s="36"/>
      <c r="G30" s="36"/>
    </row>
    <row r="31" spans="1:7" x14ac:dyDescent="0.2">
      <c r="A31" s="36"/>
      <c r="B31" s="39" t="s">
        <v>90</v>
      </c>
      <c r="C31" s="40">
        <v>1668</v>
      </c>
      <c r="D31" s="36"/>
      <c r="E31" s="36"/>
      <c r="F31" s="36"/>
      <c r="G31" s="36"/>
    </row>
    <row r="32" spans="1:7" x14ac:dyDescent="0.2">
      <c r="A32" s="36"/>
      <c r="B32" s="39" t="s">
        <v>91</v>
      </c>
      <c r="C32" s="40">
        <v>507</v>
      </c>
      <c r="D32" s="36"/>
      <c r="E32" s="36"/>
      <c r="F32" s="36"/>
      <c r="G32" s="36"/>
    </row>
    <row r="33" spans="1:7" x14ac:dyDescent="0.2">
      <c r="A33" s="36"/>
      <c r="B33" s="39" t="s">
        <v>92</v>
      </c>
      <c r="C33" s="40">
        <v>1292</v>
      </c>
      <c r="D33" s="36"/>
      <c r="E33" s="36"/>
      <c r="F33" s="36"/>
      <c r="G33" s="36"/>
    </row>
    <row r="34" spans="1:7" x14ac:dyDescent="0.2">
      <c r="A34" s="36"/>
      <c r="B34" s="39" t="s">
        <v>93</v>
      </c>
      <c r="C34" s="40">
        <v>379</v>
      </c>
      <c r="D34" s="36"/>
      <c r="E34" s="36"/>
      <c r="F34" s="36"/>
      <c r="G34" s="36"/>
    </row>
    <row r="35" spans="1:7" x14ac:dyDescent="0.2">
      <c r="A35" s="36"/>
      <c r="B35" s="39" t="s">
        <v>94</v>
      </c>
      <c r="C35" s="40">
        <v>85</v>
      </c>
      <c r="D35" s="36"/>
      <c r="E35" s="36"/>
      <c r="F35" s="36"/>
      <c r="G35" s="36"/>
    </row>
    <row r="36" spans="1:7" x14ac:dyDescent="0.2">
      <c r="A36" s="36"/>
      <c r="B36" s="54" t="s">
        <v>95</v>
      </c>
      <c r="C36" s="41">
        <f>SUM(C27:C35)</f>
        <v>17265</v>
      </c>
      <c r="D36" s="36"/>
      <c r="E36" s="36"/>
      <c r="F36" s="36"/>
      <c r="G36" s="36"/>
    </row>
    <row r="37" spans="1:7" x14ac:dyDescent="0.2">
      <c r="A37" s="36"/>
      <c r="B37" s="36"/>
      <c r="C37" s="36"/>
      <c r="D37" s="36"/>
      <c r="E37" s="36"/>
      <c r="F37" s="36"/>
      <c r="G37" s="36"/>
    </row>
    <row r="38" spans="1:7" x14ac:dyDescent="0.2">
      <c r="A38" s="36"/>
      <c r="B38" s="36"/>
      <c r="C38" s="36"/>
      <c r="D38" s="36"/>
      <c r="E38" s="36"/>
      <c r="F38" s="36"/>
      <c r="G38" s="36"/>
    </row>
    <row r="39" spans="1:7" x14ac:dyDescent="0.2">
      <c r="A39" s="36"/>
      <c r="B39" s="47" t="s">
        <v>39</v>
      </c>
      <c r="C39" s="48" t="s">
        <v>40</v>
      </c>
      <c r="D39" s="36"/>
      <c r="E39" s="36"/>
      <c r="F39" s="36"/>
      <c r="G39" s="36"/>
    </row>
    <row r="40" spans="1:7" x14ac:dyDescent="0.2">
      <c r="A40" s="36"/>
      <c r="B40" s="42" t="s">
        <v>41</v>
      </c>
      <c r="C40" s="43">
        <v>280</v>
      </c>
      <c r="D40" s="36"/>
      <c r="E40" s="36"/>
      <c r="F40" s="36"/>
      <c r="G40" s="36"/>
    </row>
    <row r="41" spans="1:7" x14ac:dyDescent="0.2">
      <c r="A41" s="36"/>
      <c r="B41" s="42" t="s">
        <v>42</v>
      </c>
      <c r="C41" s="43">
        <v>700</v>
      </c>
      <c r="D41" s="36"/>
      <c r="E41" s="36"/>
      <c r="F41" s="36"/>
      <c r="G41" s="36"/>
    </row>
    <row r="42" spans="1:7" x14ac:dyDescent="0.2">
      <c r="A42" s="36"/>
      <c r="B42" s="42" t="s">
        <v>43</v>
      </c>
      <c r="C42" s="43">
        <v>880</v>
      </c>
      <c r="D42" s="36"/>
      <c r="E42" s="36"/>
      <c r="F42" s="36"/>
      <c r="G42" s="36"/>
    </row>
    <row r="43" spans="1:7" x14ac:dyDescent="0.2">
      <c r="A43" s="36"/>
      <c r="B43" s="42" t="s">
        <v>44</v>
      </c>
      <c r="C43" s="43">
        <v>857</v>
      </c>
      <c r="D43" s="36"/>
      <c r="E43" s="36"/>
      <c r="F43" s="36"/>
      <c r="G43" s="36"/>
    </row>
    <row r="44" spans="1:7" x14ac:dyDescent="0.2">
      <c r="A44" s="36"/>
      <c r="B44" s="42" t="s">
        <v>45</v>
      </c>
      <c r="C44" s="43">
        <v>900</v>
      </c>
      <c r="D44" s="36"/>
      <c r="E44" s="36"/>
      <c r="F44" s="36"/>
      <c r="G44" s="36"/>
    </row>
    <row r="45" spans="1:7" x14ac:dyDescent="0.2">
      <c r="A45" s="36"/>
      <c r="B45" s="42" t="s">
        <v>46</v>
      </c>
      <c r="C45" s="43">
        <v>950</v>
      </c>
      <c r="D45" s="36"/>
      <c r="E45" s="36"/>
      <c r="F45" s="36"/>
      <c r="G45" s="36"/>
    </row>
    <row r="46" spans="1:7" x14ac:dyDescent="0.2">
      <c r="A46" s="36"/>
      <c r="B46" s="42" t="s">
        <v>47</v>
      </c>
      <c r="C46" s="43">
        <v>904</v>
      </c>
      <c r="D46" s="36"/>
      <c r="E46" s="36"/>
      <c r="F46" s="36"/>
      <c r="G46" s="36"/>
    </row>
    <row r="47" spans="1:7" x14ac:dyDescent="0.2">
      <c r="A47" s="36"/>
      <c r="B47" s="42" t="s">
        <v>48</v>
      </c>
      <c r="C47" s="43">
        <v>726</v>
      </c>
      <c r="D47" s="36"/>
      <c r="E47" s="36"/>
      <c r="F47" s="36"/>
      <c r="G47" s="36"/>
    </row>
    <row r="48" spans="1:7" x14ac:dyDescent="0.2">
      <c r="A48" s="36"/>
      <c r="B48" s="42" t="s">
        <v>49</v>
      </c>
      <c r="C48" s="43">
        <v>550</v>
      </c>
      <c r="D48" s="36"/>
      <c r="E48" s="36"/>
      <c r="F48" s="36"/>
      <c r="G48" s="36"/>
    </row>
    <row r="49" spans="1:7" x14ac:dyDescent="0.2">
      <c r="A49" s="36"/>
      <c r="B49" s="42" t="s">
        <v>50</v>
      </c>
      <c r="C49" s="43">
        <v>651</v>
      </c>
      <c r="D49" s="36"/>
      <c r="E49" s="36"/>
      <c r="F49" s="36"/>
      <c r="G49" s="36"/>
    </row>
    <row r="50" spans="1:7" x14ac:dyDescent="0.2">
      <c r="A50" s="36"/>
      <c r="B50" s="42" t="s">
        <v>51</v>
      </c>
      <c r="C50" s="43">
        <v>600</v>
      </c>
      <c r="D50" s="36"/>
      <c r="E50" s="36"/>
      <c r="F50" s="36"/>
      <c r="G50" s="36"/>
    </row>
    <row r="51" spans="1:7" x14ac:dyDescent="0.2">
      <c r="A51" s="36"/>
      <c r="B51" s="42" t="s">
        <v>52</v>
      </c>
      <c r="C51" s="43">
        <v>673</v>
      </c>
      <c r="D51" s="36"/>
      <c r="E51" s="36"/>
      <c r="F51" s="36"/>
      <c r="G51" s="36"/>
    </row>
    <row r="52" spans="1:7" x14ac:dyDescent="0.2">
      <c r="A52" s="36"/>
      <c r="B52" s="42" t="s">
        <v>53</v>
      </c>
      <c r="C52" s="43">
        <v>580</v>
      </c>
      <c r="D52" s="36"/>
      <c r="E52" s="36"/>
      <c r="F52" s="36"/>
      <c r="G52" s="36"/>
    </row>
    <row r="53" spans="1:7" x14ac:dyDescent="0.2">
      <c r="A53" s="36"/>
      <c r="B53" s="42" t="s">
        <v>54</v>
      </c>
      <c r="C53" s="43">
        <v>590</v>
      </c>
      <c r="D53" s="36"/>
      <c r="E53" s="36"/>
      <c r="F53" s="36"/>
      <c r="G53" s="36"/>
    </row>
    <row r="54" spans="1:7" x14ac:dyDescent="0.2">
      <c r="A54" s="36"/>
      <c r="B54" s="42" t="s">
        <v>55</v>
      </c>
      <c r="C54" s="43">
        <v>360</v>
      </c>
      <c r="D54" s="36"/>
      <c r="E54" s="36"/>
      <c r="F54" s="36"/>
      <c r="G54" s="36"/>
    </row>
    <row r="55" spans="1:7" x14ac:dyDescent="0.2">
      <c r="A55" s="36"/>
      <c r="B55" s="45" t="s">
        <v>38</v>
      </c>
      <c r="C55" s="44">
        <f>AVERAGE(C40:C54)</f>
        <v>680.06666666666672</v>
      </c>
      <c r="D55" s="36"/>
      <c r="E55" s="36"/>
      <c r="F55" s="36"/>
      <c r="G55" s="36"/>
    </row>
    <row r="56" spans="1:7" x14ac:dyDescent="0.2">
      <c r="A56" s="36"/>
      <c r="B56" s="45" t="s">
        <v>66</v>
      </c>
      <c r="C56" s="44">
        <f>MAX(C40:C54)</f>
        <v>950</v>
      </c>
      <c r="D56" s="36"/>
      <c r="E56" s="36"/>
      <c r="F56" s="36"/>
      <c r="G56" s="36"/>
    </row>
    <row r="57" spans="1:7" x14ac:dyDescent="0.2">
      <c r="A57" s="36"/>
      <c r="B57" s="45" t="s">
        <v>64</v>
      </c>
      <c r="C57" s="44">
        <f>MIN(C40:C54)</f>
        <v>280</v>
      </c>
      <c r="D57" s="36"/>
      <c r="E57" s="36"/>
      <c r="F57" s="36"/>
      <c r="G57" s="36"/>
    </row>
    <row r="58" spans="1:7" x14ac:dyDescent="0.2">
      <c r="A58" s="36"/>
      <c r="B58" s="36"/>
      <c r="C58" s="36"/>
      <c r="D58" s="36"/>
      <c r="E58" s="36"/>
      <c r="F58" s="36"/>
      <c r="G58" s="36"/>
    </row>
    <row r="59" spans="1:7" x14ac:dyDescent="0.2">
      <c r="A59" s="36"/>
      <c r="B59" s="36"/>
      <c r="C59" s="36"/>
      <c r="D59" s="36"/>
      <c r="E59" s="36"/>
      <c r="F59" s="36"/>
      <c r="G59" s="36"/>
    </row>
    <row r="60" spans="1:7" ht="15.75" x14ac:dyDescent="0.2">
      <c r="A60" s="36"/>
      <c r="B60" s="55" t="s">
        <v>100</v>
      </c>
      <c r="C60" s="56" t="s">
        <v>37</v>
      </c>
      <c r="D60" s="36"/>
      <c r="E60" s="36"/>
      <c r="F60" s="36"/>
      <c r="G60" s="36"/>
    </row>
    <row r="61" spans="1:7" x14ac:dyDescent="0.2">
      <c r="A61" s="36"/>
      <c r="B61" s="46">
        <v>2</v>
      </c>
      <c r="C61" s="33">
        <v>11</v>
      </c>
      <c r="D61" s="36"/>
      <c r="E61" s="36"/>
      <c r="F61" s="36"/>
      <c r="G61" s="36"/>
    </row>
    <row r="62" spans="1:7" x14ac:dyDescent="0.2">
      <c r="A62" s="36"/>
      <c r="B62" s="46">
        <v>4</v>
      </c>
      <c r="C62" s="33">
        <v>10</v>
      </c>
      <c r="D62" s="36"/>
      <c r="E62" s="36"/>
      <c r="F62" s="36"/>
      <c r="G62" s="36"/>
    </row>
    <row r="63" spans="1:7" x14ac:dyDescent="0.2">
      <c r="A63" s="36"/>
      <c r="B63" s="46">
        <v>6</v>
      </c>
      <c r="C63" s="33">
        <v>12</v>
      </c>
      <c r="D63" s="36"/>
      <c r="E63" s="36"/>
      <c r="F63" s="36"/>
      <c r="G63" s="36"/>
    </row>
    <row r="64" spans="1:7" x14ac:dyDescent="0.2">
      <c r="A64" s="36"/>
      <c r="B64" s="46">
        <v>8</v>
      </c>
      <c r="C64" s="33"/>
      <c r="D64" s="36"/>
      <c r="E64" s="36"/>
      <c r="F64" s="36"/>
      <c r="G64" s="36"/>
    </row>
    <row r="65" spans="1:7" x14ac:dyDescent="0.2">
      <c r="A65" s="36"/>
      <c r="B65" s="46">
        <v>10</v>
      </c>
      <c r="C65" s="33">
        <v>20</v>
      </c>
      <c r="D65" s="36"/>
      <c r="E65" s="36"/>
      <c r="F65" s="36"/>
      <c r="G65" s="36"/>
    </row>
    <row r="66" spans="1:7" x14ac:dyDescent="0.2">
      <c r="A66" s="36"/>
      <c r="B66" s="46">
        <v>12</v>
      </c>
      <c r="C66" s="33">
        <v>21</v>
      </c>
      <c r="D66" s="36"/>
      <c r="E66" s="36"/>
      <c r="F66" s="36"/>
      <c r="G66" s="36"/>
    </row>
    <row r="67" spans="1:7" x14ac:dyDescent="0.2">
      <c r="A67" s="36"/>
      <c r="B67" s="46">
        <v>14</v>
      </c>
      <c r="C67" s="33">
        <v>21</v>
      </c>
      <c r="D67" s="36"/>
      <c r="E67" s="36"/>
      <c r="F67" s="36"/>
      <c r="G67" s="36"/>
    </row>
    <row r="68" spans="1:7" x14ac:dyDescent="0.2">
      <c r="A68" s="36"/>
      <c r="B68" s="46">
        <v>16</v>
      </c>
      <c r="C68" s="33">
        <v>21</v>
      </c>
      <c r="D68" s="36"/>
      <c r="E68" s="36"/>
      <c r="F68" s="36"/>
      <c r="G68" s="36"/>
    </row>
    <row r="69" spans="1:7" x14ac:dyDescent="0.2">
      <c r="A69" s="36"/>
      <c r="B69" s="46">
        <v>18</v>
      </c>
      <c r="C69" s="33">
        <v>19</v>
      </c>
      <c r="D69" s="36"/>
      <c r="E69" s="36"/>
      <c r="F69" s="36"/>
      <c r="G69" s="36"/>
    </row>
    <row r="70" spans="1:7" x14ac:dyDescent="0.2">
      <c r="A70" s="36"/>
      <c r="B70" s="46">
        <v>20</v>
      </c>
      <c r="C70" s="33">
        <v>16</v>
      </c>
      <c r="D70" s="36"/>
      <c r="E70" s="36"/>
      <c r="F70" s="36"/>
      <c r="G70" s="36"/>
    </row>
    <row r="71" spans="1:7" x14ac:dyDescent="0.2">
      <c r="A71" s="36"/>
      <c r="B71" s="46">
        <v>22</v>
      </c>
      <c r="C71" s="33"/>
      <c r="D71" s="36"/>
      <c r="E71" s="36"/>
      <c r="F71" s="36"/>
      <c r="G71" s="36"/>
    </row>
    <row r="72" spans="1:7" x14ac:dyDescent="0.2">
      <c r="A72" s="36"/>
      <c r="B72" s="46">
        <v>24</v>
      </c>
      <c r="C72" s="33">
        <v>12</v>
      </c>
      <c r="D72" s="36"/>
      <c r="E72" s="36"/>
      <c r="F72" s="36"/>
      <c r="G72" s="36"/>
    </row>
    <row r="73" spans="1:7" x14ac:dyDescent="0.2">
      <c r="A73" s="36"/>
      <c r="B73" s="57" t="s">
        <v>97</v>
      </c>
      <c r="C73" s="59">
        <f>COUNT(C61:C72)</f>
        <v>10</v>
      </c>
      <c r="D73" s="36"/>
      <c r="E73" s="36"/>
      <c r="F73" s="36"/>
      <c r="G73" s="36"/>
    </row>
    <row r="74" spans="1:7" x14ac:dyDescent="0.2">
      <c r="A74" s="36"/>
      <c r="B74" s="57" t="s">
        <v>98</v>
      </c>
      <c r="C74" s="59">
        <f>COUNTBLANK(C61:C72)</f>
        <v>2</v>
      </c>
      <c r="D74" s="36"/>
      <c r="E74" s="36"/>
      <c r="F74" s="36"/>
      <c r="G74" s="36"/>
    </row>
    <row r="75" spans="1:7" ht="14.25" x14ac:dyDescent="0.2">
      <c r="A75" s="36"/>
      <c r="B75" s="57" t="s">
        <v>102</v>
      </c>
      <c r="C75" s="107">
        <f>COUNTIF(C61:C72,"&gt;19")</f>
        <v>4</v>
      </c>
      <c r="D75" s="36"/>
      <c r="E75" s="36"/>
      <c r="F75" s="36"/>
      <c r="G75" s="36"/>
    </row>
    <row r="76" spans="1:7" ht="14.25" x14ac:dyDescent="0.2">
      <c r="A76" s="36"/>
      <c r="B76" s="57" t="s">
        <v>101</v>
      </c>
      <c r="C76" s="107">
        <f>COUNTIF(C61:C72,"&lt;12")</f>
        <v>2</v>
      </c>
      <c r="D76" s="36"/>
      <c r="E76" s="36"/>
      <c r="F76" s="36"/>
      <c r="G76" s="36"/>
    </row>
    <row r="77" spans="1:7" x14ac:dyDescent="0.2">
      <c r="A77" s="36"/>
      <c r="B77" s="57" t="s">
        <v>103</v>
      </c>
      <c r="C77" s="58">
        <f>MIN(C61:C72)</f>
        <v>10</v>
      </c>
      <c r="D77" s="36"/>
      <c r="E77" s="36"/>
      <c r="F77" s="36"/>
      <c r="G77" s="36"/>
    </row>
    <row r="78" spans="1:7" x14ac:dyDescent="0.2">
      <c r="A78" s="36"/>
      <c r="B78" s="57" t="s">
        <v>104</v>
      </c>
      <c r="C78" s="58">
        <f>MAX(C61:C72)</f>
        <v>21</v>
      </c>
      <c r="D78" s="36"/>
      <c r="E78" s="36"/>
      <c r="F78" s="36"/>
      <c r="G78" s="36"/>
    </row>
    <row r="79" spans="1:7" x14ac:dyDescent="0.2">
      <c r="A79" s="36"/>
      <c r="B79" s="57" t="s">
        <v>65</v>
      </c>
      <c r="C79" s="107">
        <f>MEDIAN(C61:C72)</f>
        <v>17.5</v>
      </c>
      <c r="D79" s="36"/>
      <c r="E79" s="36"/>
      <c r="F79" s="36"/>
      <c r="G79" s="36"/>
    </row>
    <row r="80" spans="1:7" x14ac:dyDescent="0.2">
      <c r="A80" s="36"/>
      <c r="B80" s="57" t="s">
        <v>67</v>
      </c>
      <c r="C80" s="107">
        <f>MODE(C61:C72)</f>
        <v>21</v>
      </c>
      <c r="D80" s="36"/>
      <c r="E80" s="36"/>
      <c r="F80" s="36"/>
      <c r="G80" s="36"/>
    </row>
    <row r="81" spans="1:7" x14ac:dyDescent="0.2">
      <c r="A81" s="36"/>
      <c r="B81" s="57" t="s">
        <v>99</v>
      </c>
      <c r="C81" s="58">
        <f>AVERAGE(C61:C72)</f>
        <v>16.3</v>
      </c>
      <c r="D81" s="36"/>
      <c r="E81" s="36"/>
      <c r="F81" s="36"/>
      <c r="G81" s="36"/>
    </row>
    <row r="82" spans="1:7" x14ac:dyDescent="0.2">
      <c r="A82" s="36"/>
      <c r="B82" s="36"/>
      <c r="C82" s="36"/>
      <c r="D82" s="36"/>
      <c r="E82" s="36"/>
      <c r="F82" s="36"/>
      <c r="G82" s="36"/>
    </row>
    <row r="83" spans="1:7" x14ac:dyDescent="0.2">
      <c r="A83" s="36"/>
      <c r="B83" s="36"/>
      <c r="C83" s="36"/>
      <c r="D83" s="36"/>
      <c r="E83" s="36"/>
      <c r="F83" s="36"/>
      <c r="G83" s="36"/>
    </row>
  </sheetData>
  <phoneticPr fontId="5" type="noConversion"/>
  <printOptions vertic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workbookViewId="0">
      <selection sqref="A1:IV1"/>
    </sheetView>
  </sheetViews>
  <sheetFormatPr defaultRowHeight="12.75" x14ac:dyDescent="0.2"/>
  <cols>
    <col min="1" max="1" width="2.7109375" style="5" customWidth="1"/>
    <col min="2" max="2" width="11.140625" style="5" customWidth="1"/>
    <col min="3" max="3" width="22.28515625" style="5" customWidth="1"/>
    <col min="4" max="4" width="11.42578125" style="5" customWidth="1"/>
    <col min="5" max="5" width="18.28515625" style="5" customWidth="1"/>
    <col min="6" max="6" width="2.5703125" style="5" customWidth="1"/>
    <col min="7" max="16384" width="9.140625" style="5"/>
  </cols>
  <sheetData>
    <row r="1" spans="1:6" ht="13.5" thickBot="1" x14ac:dyDescent="0.25">
      <c r="A1" s="103"/>
      <c r="B1" s="34" t="s">
        <v>116</v>
      </c>
      <c r="C1" s="34"/>
      <c r="D1" s="34"/>
      <c r="E1" s="34"/>
      <c r="F1" s="34"/>
    </row>
    <row r="2" spans="1:6" ht="22.5" customHeight="1" x14ac:dyDescent="0.2">
      <c r="A2" s="104"/>
      <c r="B2" s="97" t="s">
        <v>82</v>
      </c>
      <c r="C2" s="100" t="s">
        <v>83</v>
      </c>
      <c r="D2" s="6" t="s">
        <v>84</v>
      </c>
      <c r="E2" s="7" t="s">
        <v>85</v>
      </c>
      <c r="F2" s="34"/>
    </row>
    <row r="3" spans="1:6" x14ac:dyDescent="0.2">
      <c r="A3" s="104"/>
      <c r="B3" s="98">
        <v>1</v>
      </c>
      <c r="C3" s="101" t="s">
        <v>86</v>
      </c>
      <c r="D3" s="8">
        <v>1513</v>
      </c>
      <c r="E3" s="9">
        <f>D3/SUM($D$3:$D$11)</f>
        <v>8.7633941500144807E-2</v>
      </c>
      <c r="F3" s="34"/>
    </row>
    <row r="4" spans="1:6" x14ac:dyDescent="0.2">
      <c r="A4" s="104"/>
      <c r="B4" s="98">
        <v>2</v>
      </c>
      <c r="C4" s="101" t="s">
        <v>87</v>
      </c>
      <c r="D4" s="8">
        <v>5580</v>
      </c>
      <c r="E4" s="9">
        <f t="shared" ref="E4:E11" si="0">D4/SUM($D$3:$D$11)</f>
        <v>0.32319721980886185</v>
      </c>
      <c r="F4" s="34"/>
    </row>
    <row r="5" spans="1:6" x14ac:dyDescent="0.2">
      <c r="A5" s="104"/>
      <c r="B5" s="98">
        <v>3</v>
      </c>
      <c r="C5" s="101" t="s">
        <v>88</v>
      </c>
      <c r="D5" s="8">
        <v>5920</v>
      </c>
      <c r="E5" s="9">
        <f t="shared" si="0"/>
        <v>0.34289024037069216</v>
      </c>
      <c r="F5" s="34"/>
    </row>
    <row r="6" spans="1:6" x14ac:dyDescent="0.2">
      <c r="A6" s="104"/>
      <c r="B6" s="98">
        <v>4</v>
      </c>
      <c r="C6" s="101" t="s">
        <v>89</v>
      </c>
      <c r="D6" s="8">
        <v>321</v>
      </c>
      <c r="E6" s="9">
        <f t="shared" si="0"/>
        <v>1.8592528236316248E-2</v>
      </c>
      <c r="F6" s="34"/>
    </row>
    <row r="7" spans="1:6" x14ac:dyDescent="0.2">
      <c r="A7" s="104"/>
      <c r="B7" s="98">
        <v>5</v>
      </c>
      <c r="C7" s="101" t="s">
        <v>90</v>
      </c>
      <c r="D7" s="8">
        <v>1668</v>
      </c>
      <c r="E7" s="9">
        <f t="shared" si="0"/>
        <v>9.6611642050390967E-2</v>
      </c>
      <c r="F7" s="34"/>
    </row>
    <row r="8" spans="1:6" x14ac:dyDescent="0.2">
      <c r="A8" s="104"/>
      <c r="B8" s="98">
        <v>6</v>
      </c>
      <c r="C8" s="101" t="s">
        <v>91</v>
      </c>
      <c r="D8" s="8">
        <v>507</v>
      </c>
      <c r="E8" s="9">
        <f t="shared" si="0"/>
        <v>2.9365768896611643E-2</v>
      </c>
      <c r="F8" s="34"/>
    </row>
    <row r="9" spans="1:6" x14ac:dyDescent="0.2">
      <c r="A9" s="104"/>
      <c r="B9" s="98">
        <v>7</v>
      </c>
      <c r="C9" s="101" t="s">
        <v>92</v>
      </c>
      <c r="D9" s="8">
        <v>1292</v>
      </c>
      <c r="E9" s="9">
        <f t="shared" si="0"/>
        <v>7.4833478134955111E-2</v>
      </c>
      <c r="F9" s="34"/>
    </row>
    <row r="10" spans="1:6" x14ac:dyDescent="0.2">
      <c r="A10" s="104"/>
      <c r="B10" s="98">
        <v>8</v>
      </c>
      <c r="C10" s="101" t="s">
        <v>93</v>
      </c>
      <c r="D10" s="8">
        <v>379</v>
      </c>
      <c r="E10" s="9">
        <f t="shared" si="0"/>
        <v>2.195192586156965E-2</v>
      </c>
      <c r="F10" s="34"/>
    </row>
    <row r="11" spans="1:6" ht="13.5" thickBot="1" x14ac:dyDescent="0.25">
      <c r="A11" s="104"/>
      <c r="B11" s="99">
        <v>9</v>
      </c>
      <c r="C11" s="102" t="s">
        <v>94</v>
      </c>
      <c r="D11" s="10">
        <v>85</v>
      </c>
      <c r="E11" s="11">
        <f t="shared" si="0"/>
        <v>4.9232551404575732E-3</v>
      </c>
      <c r="F11" s="34"/>
    </row>
    <row r="12" spans="1:6" x14ac:dyDescent="0.2">
      <c r="A12" s="103"/>
      <c r="B12" s="34"/>
      <c r="C12" s="34"/>
      <c r="D12" s="34"/>
      <c r="E12" s="34"/>
      <c r="F12" s="34"/>
    </row>
    <row r="13" spans="1:6" ht="13.5" thickBot="1" x14ac:dyDescent="0.25">
      <c r="A13" s="103"/>
      <c r="B13" s="34"/>
      <c r="C13" s="34"/>
      <c r="D13" s="34"/>
      <c r="E13" s="34"/>
      <c r="F13" s="34"/>
    </row>
    <row r="14" spans="1:6" ht="39" thickBot="1" x14ac:dyDescent="0.25">
      <c r="A14" s="105"/>
      <c r="B14" s="12" t="s">
        <v>56</v>
      </c>
      <c r="C14" s="19" t="s">
        <v>61</v>
      </c>
      <c r="D14" s="13" t="s">
        <v>3</v>
      </c>
      <c r="E14" s="34"/>
      <c r="F14" s="34"/>
    </row>
    <row r="15" spans="1:6" x14ac:dyDescent="0.2">
      <c r="A15" s="106"/>
      <c r="B15" s="14">
        <v>1950</v>
      </c>
      <c r="C15" s="21">
        <v>4</v>
      </c>
      <c r="D15" s="16">
        <f>C15/$C$15</f>
        <v>1</v>
      </c>
      <c r="E15" s="34"/>
      <c r="F15" s="34"/>
    </row>
    <row r="16" spans="1:6" x14ac:dyDescent="0.2">
      <c r="A16" s="106"/>
      <c r="B16" s="14">
        <v>1952</v>
      </c>
      <c r="C16" s="22">
        <v>5</v>
      </c>
      <c r="D16" s="17">
        <f t="shared" ref="D16:D39" si="1">C16/$C$15</f>
        <v>1.25</v>
      </c>
      <c r="E16" s="34"/>
      <c r="F16" s="34"/>
    </row>
    <row r="17" spans="1:6" x14ac:dyDescent="0.2">
      <c r="A17" s="106"/>
      <c r="B17" s="14">
        <v>1954</v>
      </c>
      <c r="C17" s="22">
        <v>6</v>
      </c>
      <c r="D17" s="17">
        <f t="shared" si="1"/>
        <v>1.5</v>
      </c>
      <c r="E17" s="34"/>
      <c r="F17" s="34"/>
    </row>
    <row r="18" spans="1:6" x14ac:dyDescent="0.2">
      <c r="A18" s="106"/>
      <c r="B18" s="14">
        <v>1956</v>
      </c>
      <c r="C18" s="22">
        <v>6.5</v>
      </c>
      <c r="D18" s="17">
        <f t="shared" si="1"/>
        <v>1.625</v>
      </c>
      <c r="E18" s="34"/>
      <c r="F18" s="34"/>
    </row>
    <row r="19" spans="1:6" x14ac:dyDescent="0.2">
      <c r="A19" s="106"/>
      <c r="B19" s="14">
        <v>1958</v>
      </c>
      <c r="C19" s="22">
        <v>7</v>
      </c>
      <c r="D19" s="17">
        <f t="shared" si="1"/>
        <v>1.75</v>
      </c>
      <c r="E19" s="34"/>
      <c r="F19" s="34"/>
    </row>
    <row r="20" spans="1:6" x14ac:dyDescent="0.2">
      <c r="A20" s="106"/>
      <c r="B20" s="14">
        <v>1960</v>
      </c>
      <c r="C20" s="22">
        <v>8</v>
      </c>
      <c r="D20" s="17">
        <f t="shared" si="1"/>
        <v>2</v>
      </c>
      <c r="E20" s="34"/>
      <c r="F20" s="34"/>
    </row>
    <row r="21" spans="1:6" ht="15" x14ac:dyDescent="0.2">
      <c r="A21" s="106"/>
      <c r="B21" s="14">
        <v>1962</v>
      </c>
      <c r="C21" s="22">
        <v>9</v>
      </c>
      <c r="D21" s="17">
        <f t="shared" si="1"/>
        <v>2.25</v>
      </c>
      <c r="E21" s="35"/>
      <c r="F21" s="35"/>
    </row>
    <row r="22" spans="1:6" x14ac:dyDescent="0.2">
      <c r="A22" s="106"/>
      <c r="B22" s="14">
        <v>1964</v>
      </c>
      <c r="C22" s="22">
        <v>10</v>
      </c>
      <c r="D22" s="17">
        <f t="shared" si="1"/>
        <v>2.5</v>
      </c>
      <c r="E22" s="34"/>
      <c r="F22" s="34"/>
    </row>
    <row r="23" spans="1:6" x14ac:dyDescent="0.2">
      <c r="A23" s="106"/>
      <c r="B23" s="14">
        <v>1966</v>
      </c>
      <c r="C23" s="22">
        <v>13</v>
      </c>
      <c r="D23" s="17">
        <f t="shared" si="1"/>
        <v>3.25</v>
      </c>
      <c r="E23" s="34"/>
      <c r="F23" s="34"/>
    </row>
    <row r="24" spans="1:6" x14ac:dyDescent="0.2">
      <c r="A24" s="106"/>
      <c r="B24" s="14">
        <v>1968</v>
      </c>
      <c r="C24" s="22">
        <v>16</v>
      </c>
      <c r="D24" s="17">
        <f t="shared" si="1"/>
        <v>4</v>
      </c>
      <c r="E24" s="34"/>
      <c r="F24" s="34"/>
    </row>
    <row r="25" spans="1:6" x14ac:dyDescent="0.2">
      <c r="A25" s="106"/>
      <c r="B25" s="14">
        <v>1970</v>
      </c>
      <c r="C25" s="22">
        <v>20</v>
      </c>
      <c r="D25" s="17">
        <f t="shared" si="1"/>
        <v>5</v>
      </c>
      <c r="E25" s="34"/>
      <c r="F25" s="34"/>
    </row>
    <row r="26" spans="1:6" x14ac:dyDescent="0.2">
      <c r="A26" s="106"/>
      <c r="B26" s="14">
        <v>1972</v>
      </c>
      <c r="C26" s="22">
        <v>22</v>
      </c>
      <c r="D26" s="17">
        <f t="shared" si="1"/>
        <v>5.5</v>
      </c>
      <c r="E26" s="34"/>
      <c r="F26" s="34"/>
    </row>
    <row r="27" spans="1:6" x14ac:dyDescent="0.2">
      <c r="A27" s="106"/>
      <c r="B27" s="14">
        <v>1974</v>
      </c>
      <c r="C27" s="22">
        <v>24</v>
      </c>
      <c r="D27" s="17">
        <f t="shared" si="1"/>
        <v>6</v>
      </c>
      <c r="E27" s="34"/>
      <c r="F27" s="34"/>
    </row>
    <row r="28" spans="1:6" x14ac:dyDescent="0.2">
      <c r="A28" s="106"/>
      <c r="B28" s="14">
        <v>1976</v>
      </c>
      <c r="C28" s="22">
        <v>26</v>
      </c>
      <c r="D28" s="17">
        <f t="shared" si="1"/>
        <v>6.5</v>
      </c>
      <c r="E28" s="34"/>
      <c r="F28" s="34"/>
    </row>
    <row r="29" spans="1:6" x14ac:dyDescent="0.2">
      <c r="A29" s="106"/>
      <c r="B29" s="14">
        <v>1978</v>
      </c>
      <c r="C29" s="22">
        <v>28</v>
      </c>
      <c r="D29" s="17">
        <f t="shared" si="1"/>
        <v>7</v>
      </c>
      <c r="E29" s="34"/>
      <c r="F29" s="34"/>
    </row>
    <row r="30" spans="1:6" x14ac:dyDescent="0.2">
      <c r="A30" s="106"/>
      <c r="B30" s="14">
        <v>1980</v>
      </c>
      <c r="C30" s="22">
        <v>30</v>
      </c>
      <c r="D30" s="17">
        <f t="shared" si="1"/>
        <v>7.5</v>
      </c>
      <c r="E30" s="34"/>
      <c r="F30" s="34"/>
    </row>
    <row r="31" spans="1:6" x14ac:dyDescent="0.2">
      <c r="A31" s="106"/>
      <c r="B31" s="14">
        <v>1982</v>
      </c>
      <c r="C31" s="22">
        <v>32</v>
      </c>
      <c r="D31" s="17">
        <f t="shared" si="1"/>
        <v>8</v>
      </c>
      <c r="E31" s="34"/>
      <c r="F31" s="34"/>
    </row>
    <row r="32" spans="1:6" x14ac:dyDescent="0.2">
      <c r="A32" s="106"/>
      <c r="B32" s="14">
        <v>1984</v>
      </c>
      <c r="C32" s="22">
        <v>34</v>
      </c>
      <c r="D32" s="17">
        <f t="shared" si="1"/>
        <v>8.5</v>
      </c>
      <c r="E32" s="34"/>
      <c r="F32" s="34"/>
    </row>
    <row r="33" spans="1:6" x14ac:dyDescent="0.2">
      <c r="A33" s="106"/>
      <c r="B33" s="14">
        <v>1986</v>
      </c>
      <c r="C33" s="22">
        <v>37.5</v>
      </c>
      <c r="D33" s="17">
        <f t="shared" si="1"/>
        <v>9.375</v>
      </c>
      <c r="E33" s="34"/>
      <c r="F33" s="34"/>
    </row>
    <row r="34" spans="1:6" x14ac:dyDescent="0.2">
      <c r="A34" s="106"/>
      <c r="B34" s="14">
        <v>1988</v>
      </c>
      <c r="C34" s="22">
        <v>41.5</v>
      </c>
      <c r="D34" s="17">
        <f t="shared" si="1"/>
        <v>10.375</v>
      </c>
      <c r="E34" s="34"/>
      <c r="F34" s="34"/>
    </row>
    <row r="35" spans="1:6" x14ac:dyDescent="0.2">
      <c r="A35" s="106"/>
      <c r="B35" s="14">
        <v>1990</v>
      </c>
      <c r="C35" s="22">
        <v>36</v>
      </c>
      <c r="D35" s="17">
        <f t="shared" si="1"/>
        <v>9</v>
      </c>
      <c r="E35" s="34"/>
      <c r="F35" s="34"/>
    </row>
    <row r="36" spans="1:6" x14ac:dyDescent="0.2">
      <c r="A36" s="106"/>
      <c r="B36" s="14">
        <v>1992</v>
      </c>
      <c r="C36" s="22">
        <v>35</v>
      </c>
      <c r="D36" s="17">
        <f t="shared" si="1"/>
        <v>8.75</v>
      </c>
      <c r="E36" s="34"/>
      <c r="F36" s="34"/>
    </row>
    <row r="37" spans="1:6" x14ac:dyDescent="0.2">
      <c r="A37" s="106"/>
      <c r="B37" s="14">
        <v>1994</v>
      </c>
      <c r="C37" s="22">
        <v>36</v>
      </c>
      <c r="D37" s="17">
        <f t="shared" si="1"/>
        <v>9</v>
      </c>
      <c r="E37" s="34"/>
      <c r="F37" s="34"/>
    </row>
    <row r="38" spans="1:6" x14ac:dyDescent="0.2">
      <c r="A38" s="106"/>
      <c r="B38" s="14">
        <v>1996</v>
      </c>
      <c r="C38" s="22">
        <v>37</v>
      </c>
      <c r="D38" s="17">
        <f t="shared" si="1"/>
        <v>9.25</v>
      </c>
      <c r="E38" s="34"/>
      <c r="F38" s="34"/>
    </row>
    <row r="39" spans="1:6" ht="13.5" thickBot="1" x14ac:dyDescent="0.25">
      <c r="A39" s="106"/>
      <c r="B39" s="15">
        <v>1998</v>
      </c>
      <c r="C39" s="23">
        <v>37</v>
      </c>
      <c r="D39" s="18">
        <f t="shared" si="1"/>
        <v>9.25</v>
      </c>
      <c r="E39" s="34"/>
      <c r="F39" s="34"/>
    </row>
    <row r="40" spans="1:6" x14ac:dyDescent="0.2">
      <c r="A40" s="103"/>
      <c r="B40" s="34"/>
      <c r="C40" s="34"/>
      <c r="D40" s="34"/>
      <c r="E40" s="34"/>
      <c r="F40" s="34"/>
    </row>
    <row r="41" spans="1:6" ht="13.5" thickBot="1" x14ac:dyDescent="0.25">
      <c r="A41" s="103"/>
      <c r="B41" s="34"/>
      <c r="C41" s="34"/>
      <c r="D41" s="34"/>
      <c r="E41" s="34"/>
      <c r="F41" s="34"/>
    </row>
    <row r="42" spans="1:6" ht="39" thickBot="1" x14ac:dyDescent="0.25">
      <c r="A42" s="105"/>
      <c r="B42" s="12" t="s">
        <v>56</v>
      </c>
      <c r="C42" s="19" t="s">
        <v>62</v>
      </c>
      <c r="D42" s="20" t="s">
        <v>4</v>
      </c>
      <c r="E42" s="34"/>
      <c r="F42" s="34"/>
    </row>
    <row r="43" spans="1:6" x14ac:dyDescent="0.2">
      <c r="A43" s="106"/>
      <c r="B43" s="14">
        <v>1950</v>
      </c>
      <c r="C43" s="21">
        <v>3</v>
      </c>
      <c r="D43" s="24" t="s">
        <v>6</v>
      </c>
      <c r="E43" s="34"/>
      <c r="F43" s="34"/>
    </row>
    <row r="44" spans="1:6" x14ac:dyDescent="0.2">
      <c r="A44" s="106"/>
      <c r="B44" s="14">
        <v>1952</v>
      </c>
      <c r="C44" s="22">
        <v>4</v>
      </c>
      <c r="D44" s="25">
        <f>C44/C43</f>
        <v>1.3333333333333333</v>
      </c>
      <c r="E44" s="34"/>
      <c r="F44" s="34"/>
    </row>
    <row r="45" spans="1:6" x14ac:dyDescent="0.2">
      <c r="A45" s="106"/>
      <c r="B45" s="14">
        <v>1954</v>
      </c>
      <c r="C45" s="22">
        <v>5</v>
      </c>
      <c r="D45" s="25">
        <f t="shared" ref="D45:D67" si="2">C45/C44</f>
        <v>1.25</v>
      </c>
      <c r="E45" s="34"/>
      <c r="F45" s="34"/>
    </row>
    <row r="46" spans="1:6" x14ac:dyDescent="0.2">
      <c r="A46" s="106"/>
      <c r="B46" s="14">
        <v>1956</v>
      </c>
      <c r="C46" s="22">
        <v>5.5</v>
      </c>
      <c r="D46" s="25">
        <f t="shared" si="2"/>
        <v>1.1000000000000001</v>
      </c>
      <c r="E46" s="34"/>
      <c r="F46" s="34"/>
    </row>
    <row r="47" spans="1:6" x14ac:dyDescent="0.2">
      <c r="A47" s="106"/>
      <c r="B47" s="14">
        <v>1958</v>
      </c>
      <c r="C47" s="22">
        <v>6</v>
      </c>
      <c r="D47" s="25">
        <f t="shared" si="2"/>
        <v>1.0909090909090908</v>
      </c>
      <c r="E47" s="34"/>
      <c r="F47" s="34"/>
    </row>
    <row r="48" spans="1:6" x14ac:dyDescent="0.2">
      <c r="A48" s="106"/>
      <c r="B48" s="14">
        <v>1960</v>
      </c>
      <c r="C48" s="22">
        <v>6.5</v>
      </c>
      <c r="D48" s="25">
        <f t="shared" si="2"/>
        <v>1.0833333333333333</v>
      </c>
      <c r="E48" s="34"/>
      <c r="F48" s="34"/>
    </row>
    <row r="49" spans="1:6" x14ac:dyDescent="0.2">
      <c r="A49" s="106"/>
      <c r="B49" s="14">
        <v>1962</v>
      </c>
      <c r="C49" s="22">
        <v>7.5</v>
      </c>
      <c r="D49" s="25">
        <f t="shared" si="2"/>
        <v>1.1538461538461537</v>
      </c>
      <c r="E49" s="34"/>
      <c r="F49" s="34"/>
    </row>
    <row r="50" spans="1:6" x14ac:dyDescent="0.2">
      <c r="A50" s="106"/>
      <c r="B50" s="14">
        <v>1964</v>
      </c>
      <c r="C50" s="22">
        <v>8.5</v>
      </c>
      <c r="D50" s="25">
        <f t="shared" si="2"/>
        <v>1.1333333333333333</v>
      </c>
      <c r="E50" s="34"/>
      <c r="F50" s="34"/>
    </row>
    <row r="51" spans="1:6" x14ac:dyDescent="0.2">
      <c r="A51" s="106"/>
      <c r="B51" s="14">
        <v>1966</v>
      </c>
      <c r="C51" s="22">
        <v>11.5</v>
      </c>
      <c r="D51" s="25">
        <f t="shared" si="2"/>
        <v>1.3529411764705883</v>
      </c>
      <c r="E51" s="34"/>
      <c r="F51" s="34"/>
    </row>
    <row r="52" spans="1:6" x14ac:dyDescent="0.2">
      <c r="A52" s="106"/>
      <c r="B52" s="14">
        <v>1968</v>
      </c>
      <c r="C52" s="22">
        <v>14</v>
      </c>
      <c r="D52" s="25">
        <f t="shared" si="2"/>
        <v>1.2173913043478262</v>
      </c>
      <c r="E52" s="34"/>
      <c r="F52" s="34"/>
    </row>
    <row r="53" spans="1:6" x14ac:dyDescent="0.2">
      <c r="A53" s="106"/>
      <c r="B53" s="14">
        <v>1970</v>
      </c>
      <c r="C53" s="22">
        <v>16</v>
      </c>
      <c r="D53" s="25">
        <f t="shared" si="2"/>
        <v>1.1428571428571428</v>
      </c>
      <c r="E53" s="34"/>
      <c r="F53" s="34"/>
    </row>
    <row r="54" spans="1:6" x14ac:dyDescent="0.2">
      <c r="A54" s="106"/>
      <c r="B54" s="14">
        <v>1972</v>
      </c>
      <c r="C54" s="22">
        <v>17</v>
      </c>
      <c r="D54" s="25">
        <f t="shared" si="2"/>
        <v>1.0625</v>
      </c>
      <c r="E54" s="34"/>
      <c r="F54" s="34"/>
    </row>
    <row r="55" spans="1:6" x14ac:dyDescent="0.2">
      <c r="A55" s="106"/>
      <c r="B55" s="14">
        <v>1974</v>
      </c>
      <c r="C55" s="22">
        <v>19</v>
      </c>
      <c r="D55" s="25">
        <f t="shared" si="2"/>
        <v>1.1176470588235294</v>
      </c>
      <c r="E55" s="34"/>
      <c r="F55" s="34"/>
    </row>
    <row r="56" spans="1:6" x14ac:dyDescent="0.2">
      <c r="A56" s="106"/>
      <c r="B56" s="14">
        <v>1976</v>
      </c>
      <c r="C56" s="22">
        <v>21</v>
      </c>
      <c r="D56" s="25">
        <f t="shared" si="2"/>
        <v>1.1052631578947369</v>
      </c>
      <c r="E56" s="34"/>
      <c r="F56" s="34"/>
    </row>
    <row r="57" spans="1:6" x14ac:dyDescent="0.2">
      <c r="A57" s="106"/>
      <c r="B57" s="14">
        <v>1978</v>
      </c>
      <c r="C57" s="22">
        <v>23</v>
      </c>
      <c r="D57" s="25">
        <f t="shared" si="2"/>
        <v>1.0952380952380953</v>
      </c>
      <c r="E57" s="34"/>
      <c r="F57" s="34"/>
    </row>
    <row r="58" spans="1:6" x14ac:dyDescent="0.2">
      <c r="A58" s="106"/>
      <c r="B58" s="14">
        <v>1980</v>
      </c>
      <c r="C58" s="22">
        <v>21</v>
      </c>
      <c r="D58" s="25">
        <f t="shared" si="2"/>
        <v>0.91304347826086951</v>
      </c>
      <c r="E58" s="34"/>
      <c r="F58" s="34"/>
    </row>
    <row r="59" spans="1:6" x14ac:dyDescent="0.2">
      <c r="A59" s="106"/>
      <c r="B59" s="14">
        <v>1982</v>
      </c>
      <c r="C59" s="22">
        <v>22</v>
      </c>
      <c r="D59" s="25">
        <f t="shared" si="2"/>
        <v>1.0476190476190477</v>
      </c>
      <c r="E59" s="34"/>
      <c r="F59" s="34"/>
    </row>
    <row r="60" spans="1:6" x14ac:dyDescent="0.2">
      <c r="A60" s="106"/>
      <c r="B60" s="14">
        <v>1984</v>
      </c>
      <c r="C60" s="22">
        <v>23.5</v>
      </c>
      <c r="D60" s="25">
        <f t="shared" si="2"/>
        <v>1.0681818181818181</v>
      </c>
      <c r="E60" s="34"/>
      <c r="F60" s="34"/>
    </row>
    <row r="61" spans="1:6" x14ac:dyDescent="0.2">
      <c r="A61" s="106"/>
      <c r="B61" s="14">
        <v>1986</v>
      </c>
      <c r="C61" s="22">
        <v>26</v>
      </c>
      <c r="D61" s="25">
        <f t="shared" si="2"/>
        <v>1.1063829787234043</v>
      </c>
      <c r="E61" s="34"/>
      <c r="F61" s="34"/>
    </row>
    <row r="62" spans="1:6" x14ac:dyDescent="0.2">
      <c r="A62" s="106"/>
      <c r="B62" s="14">
        <v>1988</v>
      </c>
      <c r="C62" s="22">
        <v>28.5</v>
      </c>
      <c r="D62" s="25">
        <f t="shared" si="2"/>
        <v>1.0961538461538463</v>
      </c>
      <c r="E62" s="34"/>
      <c r="F62" s="34"/>
    </row>
    <row r="63" spans="1:6" x14ac:dyDescent="0.2">
      <c r="A63" s="106"/>
      <c r="B63" s="14">
        <v>1990</v>
      </c>
      <c r="C63" s="22">
        <v>26</v>
      </c>
      <c r="D63" s="25">
        <f t="shared" si="2"/>
        <v>0.91228070175438591</v>
      </c>
      <c r="E63" s="34"/>
      <c r="F63" s="34"/>
    </row>
    <row r="64" spans="1:6" x14ac:dyDescent="0.2">
      <c r="A64" s="106"/>
      <c r="B64" s="14">
        <v>1992</v>
      </c>
      <c r="C64" s="22">
        <v>30</v>
      </c>
      <c r="D64" s="25">
        <f t="shared" si="2"/>
        <v>1.1538461538461537</v>
      </c>
      <c r="E64" s="34"/>
      <c r="F64" s="34"/>
    </row>
    <row r="65" spans="1:6" x14ac:dyDescent="0.2">
      <c r="A65" s="106"/>
      <c r="B65" s="14">
        <v>1994</v>
      </c>
      <c r="C65" s="22">
        <v>33</v>
      </c>
      <c r="D65" s="25">
        <f t="shared" si="2"/>
        <v>1.1000000000000001</v>
      </c>
      <c r="E65" s="34"/>
      <c r="F65" s="34"/>
    </row>
    <row r="66" spans="1:6" x14ac:dyDescent="0.2">
      <c r="A66" s="106"/>
      <c r="B66" s="14">
        <v>1996</v>
      </c>
      <c r="C66" s="22">
        <v>34</v>
      </c>
      <c r="D66" s="25">
        <f t="shared" si="2"/>
        <v>1.0303030303030303</v>
      </c>
      <c r="E66" s="34"/>
      <c r="F66" s="34"/>
    </row>
    <row r="67" spans="1:6" ht="13.5" thickBot="1" x14ac:dyDescent="0.25">
      <c r="A67" s="106"/>
      <c r="B67" s="15">
        <v>1998</v>
      </c>
      <c r="C67" s="23">
        <v>35</v>
      </c>
      <c r="D67" s="26">
        <f t="shared" si="2"/>
        <v>1.0294117647058822</v>
      </c>
      <c r="E67" s="34"/>
      <c r="F67" s="34"/>
    </row>
    <row r="68" spans="1:6" x14ac:dyDescent="0.2">
      <c r="A68" s="103"/>
      <c r="B68" s="34"/>
      <c r="C68" s="34"/>
      <c r="D68" s="34"/>
      <c r="E68" s="34"/>
      <c r="F68" s="34"/>
    </row>
    <row r="69" spans="1:6" ht="13.5" thickBot="1" x14ac:dyDescent="0.25">
      <c r="A69" s="103"/>
      <c r="B69" s="34"/>
      <c r="C69" s="34"/>
      <c r="D69" s="34"/>
      <c r="E69" s="34"/>
      <c r="F69" s="34"/>
    </row>
    <row r="70" spans="1:6" ht="39" thickBot="1" x14ac:dyDescent="0.25">
      <c r="A70" s="105"/>
      <c r="B70" s="12" t="s">
        <v>56</v>
      </c>
      <c r="C70" s="19" t="s">
        <v>62</v>
      </c>
      <c r="D70" s="13" t="s">
        <v>57</v>
      </c>
      <c r="E70" s="13" t="s">
        <v>63</v>
      </c>
      <c r="F70" s="34"/>
    </row>
    <row r="71" spans="1:6" x14ac:dyDescent="0.2">
      <c r="A71" s="106"/>
      <c r="B71" s="14">
        <v>1950</v>
      </c>
      <c r="C71" s="21">
        <v>3</v>
      </c>
      <c r="D71" s="27">
        <v>1</v>
      </c>
      <c r="E71" s="30">
        <f t="shared" ref="E71:E95" si="3">C71/D71</f>
        <v>3</v>
      </c>
      <c r="F71" s="34"/>
    </row>
    <row r="72" spans="1:6" x14ac:dyDescent="0.2">
      <c r="A72" s="106"/>
      <c r="B72" s="14">
        <v>1952</v>
      </c>
      <c r="C72" s="22">
        <v>4</v>
      </c>
      <c r="D72" s="28">
        <v>1</v>
      </c>
      <c r="E72" s="31">
        <f t="shared" si="3"/>
        <v>4</v>
      </c>
      <c r="F72" s="34"/>
    </row>
    <row r="73" spans="1:6" x14ac:dyDescent="0.2">
      <c r="A73" s="106"/>
      <c r="B73" s="14">
        <v>1954</v>
      </c>
      <c r="C73" s="22">
        <v>5</v>
      </c>
      <c r="D73" s="28">
        <v>1</v>
      </c>
      <c r="E73" s="31">
        <f t="shared" si="3"/>
        <v>5</v>
      </c>
      <c r="F73" s="34"/>
    </row>
    <row r="74" spans="1:6" x14ac:dyDescent="0.2">
      <c r="A74" s="106"/>
      <c r="B74" s="14">
        <v>1956</v>
      </c>
      <c r="C74" s="22">
        <v>5.5</v>
      </c>
      <c r="D74" s="28">
        <v>1</v>
      </c>
      <c r="E74" s="31">
        <f t="shared" si="3"/>
        <v>5.5</v>
      </c>
      <c r="F74" s="34"/>
    </row>
    <row r="75" spans="1:6" x14ac:dyDescent="0.2">
      <c r="A75" s="106"/>
      <c r="B75" s="14">
        <v>1958</v>
      </c>
      <c r="C75" s="22">
        <v>6</v>
      </c>
      <c r="D75" s="28">
        <v>1</v>
      </c>
      <c r="E75" s="31">
        <f t="shared" si="3"/>
        <v>6</v>
      </c>
      <c r="F75" s="34"/>
    </row>
    <row r="76" spans="1:6" x14ac:dyDescent="0.2">
      <c r="A76" s="106"/>
      <c r="B76" s="14">
        <v>1960</v>
      </c>
      <c r="C76" s="22">
        <v>6.5</v>
      </c>
      <c r="D76" s="28">
        <v>1.5</v>
      </c>
      <c r="E76" s="31">
        <f t="shared" si="3"/>
        <v>4.333333333333333</v>
      </c>
      <c r="F76" s="34"/>
    </row>
    <row r="77" spans="1:6" x14ac:dyDescent="0.2">
      <c r="A77" s="106"/>
      <c r="B77" s="14">
        <v>1962</v>
      </c>
      <c r="C77" s="22">
        <v>7.5</v>
      </c>
      <c r="D77" s="28">
        <v>1.5</v>
      </c>
      <c r="E77" s="31">
        <f t="shared" si="3"/>
        <v>5</v>
      </c>
      <c r="F77" s="34"/>
    </row>
    <row r="78" spans="1:6" x14ac:dyDescent="0.2">
      <c r="A78" s="106"/>
      <c r="B78" s="14">
        <v>1964</v>
      </c>
      <c r="C78" s="22">
        <v>8.5</v>
      </c>
      <c r="D78" s="28">
        <v>1.5</v>
      </c>
      <c r="E78" s="31">
        <f t="shared" si="3"/>
        <v>5.666666666666667</v>
      </c>
      <c r="F78" s="34"/>
    </row>
    <row r="79" spans="1:6" x14ac:dyDescent="0.2">
      <c r="A79" s="106"/>
      <c r="B79" s="14">
        <v>1966</v>
      </c>
      <c r="C79" s="22">
        <v>11.5</v>
      </c>
      <c r="D79" s="28">
        <v>1.5</v>
      </c>
      <c r="E79" s="31">
        <f t="shared" si="3"/>
        <v>7.666666666666667</v>
      </c>
      <c r="F79" s="34"/>
    </row>
    <row r="80" spans="1:6" x14ac:dyDescent="0.2">
      <c r="A80" s="106"/>
      <c r="B80" s="14">
        <v>1968</v>
      </c>
      <c r="C80" s="22">
        <v>14</v>
      </c>
      <c r="D80" s="28">
        <v>2</v>
      </c>
      <c r="E80" s="31">
        <f t="shared" si="3"/>
        <v>7</v>
      </c>
      <c r="F80" s="34"/>
    </row>
    <row r="81" spans="1:6" x14ac:dyDescent="0.2">
      <c r="A81" s="106"/>
      <c r="B81" s="14">
        <v>1970</v>
      </c>
      <c r="C81" s="22">
        <v>16</v>
      </c>
      <c r="D81" s="28">
        <v>4</v>
      </c>
      <c r="E81" s="31">
        <f t="shared" si="3"/>
        <v>4</v>
      </c>
      <c r="F81" s="34"/>
    </row>
    <row r="82" spans="1:6" x14ac:dyDescent="0.2">
      <c r="A82" s="106"/>
      <c r="B82" s="14">
        <v>1972</v>
      </c>
      <c r="C82" s="22">
        <v>17</v>
      </c>
      <c r="D82" s="28">
        <v>5</v>
      </c>
      <c r="E82" s="31">
        <f t="shared" si="3"/>
        <v>3.4</v>
      </c>
      <c r="F82" s="34"/>
    </row>
    <row r="83" spans="1:6" x14ac:dyDescent="0.2">
      <c r="A83" s="106"/>
      <c r="B83" s="14">
        <v>1974</v>
      </c>
      <c r="C83" s="22">
        <v>19</v>
      </c>
      <c r="D83" s="28">
        <v>5</v>
      </c>
      <c r="E83" s="31">
        <f t="shared" si="3"/>
        <v>3.8</v>
      </c>
      <c r="F83" s="34"/>
    </row>
    <row r="84" spans="1:6" x14ac:dyDescent="0.2">
      <c r="A84" s="106"/>
      <c r="B84" s="14">
        <v>1976</v>
      </c>
      <c r="C84" s="22">
        <v>21</v>
      </c>
      <c r="D84" s="28">
        <v>5</v>
      </c>
      <c r="E84" s="31">
        <f t="shared" si="3"/>
        <v>4.2</v>
      </c>
      <c r="F84" s="34"/>
    </row>
    <row r="85" spans="1:6" x14ac:dyDescent="0.2">
      <c r="A85" s="106"/>
      <c r="B85" s="14">
        <v>1978</v>
      </c>
      <c r="C85" s="22">
        <v>23</v>
      </c>
      <c r="D85" s="28">
        <v>5</v>
      </c>
      <c r="E85" s="31">
        <f t="shared" si="3"/>
        <v>4.5999999999999996</v>
      </c>
      <c r="F85" s="34"/>
    </row>
    <row r="86" spans="1:6" x14ac:dyDescent="0.2">
      <c r="A86" s="106"/>
      <c r="B86" s="14">
        <v>1980</v>
      </c>
      <c r="C86" s="22">
        <v>21</v>
      </c>
      <c r="D86" s="28">
        <v>9</v>
      </c>
      <c r="E86" s="31">
        <f t="shared" si="3"/>
        <v>2.3333333333333335</v>
      </c>
      <c r="F86" s="34"/>
    </row>
    <row r="87" spans="1:6" x14ac:dyDescent="0.2">
      <c r="A87" s="106"/>
      <c r="B87" s="14">
        <v>1982</v>
      </c>
      <c r="C87" s="22">
        <v>22</v>
      </c>
      <c r="D87" s="28">
        <v>10</v>
      </c>
      <c r="E87" s="31">
        <f t="shared" si="3"/>
        <v>2.2000000000000002</v>
      </c>
      <c r="F87" s="34"/>
    </row>
    <row r="88" spans="1:6" x14ac:dyDescent="0.2">
      <c r="A88" s="106"/>
      <c r="B88" s="14">
        <v>1984</v>
      </c>
      <c r="C88" s="22">
        <v>23.5</v>
      </c>
      <c r="D88" s="28">
        <v>10.5</v>
      </c>
      <c r="E88" s="31">
        <f t="shared" si="3"/>
        <v>2.2380952380952381</v>
      </c>
      <c r="F88" s="34"/>
    </row>
    <row r="89" spans="1:6" x14ac:dyDescent="0.2">
      <c r="A89" s="106"/>
      <c r="B89" s="14">
        <v>1986</v>
      </c>
      <c r="C89" s="22">
        <v>26</v>
      </c>
      <c r="D89" s="28">
        <v>11.5</v>
      </c>
      <c r="E89" s="31">
        <f t="shared" si="3"/>
        <v>2.2608695652173911</v>
      </c>
      <c r="F89" s="34"/>
    </row>
    <row r="90" spans="1:6" x14ac:dyDescent="0.2">
      <c r="A90" s="106"/>
      <c r="B90" s="14">
        <v>1988</v>
      </c>
      <c r="C90" s="22">
        <v>28.5</v>
      </c>
      <c r="D90" s="28">
        <v>13</v>
      </c>
      <c r="E90" s="31">
        <f t="shared" si="3"/>
        <v>2.1923076923076925</v>
      </c>
      <c r="F90" s="34"/>
    </row>
    <row r="91" spans="1:6" x14ac:dyDescent="0.2">
      <c r="A91" s="106"/>
      <c r="B91" s="14">
        <v>1990</v>
      </c>
      <c r="C91" s="22">
        <v>26</v>
      </c>
      <c r="D91" s="28">
        <v>10</v>
      </c>
      <c r="E91" s="31">
        <f t="shared" si="3"/>
        <v>2.6</v>
      </c>
      <c r="F91" s="34"/>
    </row>
    <row r="92" spans="1:6" x14ac:dyDescent="0.2">
      <c r="A92" s="106"/>
      <c r="B92" s="14">
        <v>1992</v>
      </c>
      <c r="C92" s="22">
        <v>30</v>
      </c>
      <c r="D92" s="28">
        <v>5</v>
      </c>
      <c r="E92" s="31">
        <f t="shared" si="3"/>
        <v>6</v>
      </c>
      <c r="F92" s="34"/>
    </row>
    <row r="93" spans="1:6" x14ac:dyDescent="0.2">
      <c r="A93" s="106"/>
      <c r="B93" s="14">
        <v>1994</v>
      </c>
      <c r="C93" s="22">
        <v>33</v>
      </c>
      <c r="D93" s="28">
        <v>3</v>
      </c>
      <c r="E93" s="31">
        <f t="shared" si="3"/>
        <v>11</v>
      </c>
      <c r="F93" s="34"/>
    </row>
    <row r="94" spans="1:6" x14ac:dyDescent="0.2">
      <c r="A94" s="106"/>
      <c r="B94" s="14">
        <v>1996</v>
      </c>
      <c r="C94" s="22">
        <v>34</v>
      </c>
      <c r="D94" s="28">
        <v>3</v>
      </c>
      <c r="E94" s="31">
        <f t="shared" si="3"/>
        <v>11.333333333333334</v>
      </c>
      <c r="F94" s="34"/>
    </row>
    <row r="95" spans="1:6" ht="13.5" thickBot="1" x14ac:dyDescent="0.25">
      <c r="A95" s="106"/>
      <c r="B95" s="15">
        <v>1998</v>
      </c>
      <c r="C95" s="23">
        <v>35</v>
      </c>
      <c r="D95" s="29">
        <v>2</v>
      </c>
      <c r="E95" s="32">
        <f t="shared" si="3"/>
        <v>17.5</v>
      </c>
      <c r="F95" s="34"/>
    </row>
    <row r="96" spans="1:6" x14ac:dyDescent="0.2">
      <c r="A96" s="103"/>
      <c r="B96" s="34"/>
      <c r="C96" s="34"/>
      <c r="D96" s="34"/>
      <c r="E96" s="34"/>
      <c r="F96" s="34"/>
    </row>
    <row r="97" spans="1:6" x14ac:dyDescent="0.2">
      <c r="A97" s="103"/>
      <c r="B97" s="34"/>
      <c r="C97" s="34"/>
      <c r="D97" s="34"/>
      <c r="E97" s="34"/>
      <c r="F97" s="34"/>
    </row>
    <row r="98" spans="1:6" x14ac:dyDescent="0.2">
      <c r="A98" s="103"/>
      <c r="B98" s="34"/>
      <c r="C98" s="34"/>
      <c r="D98" s="34"/>
      <c r="E98" s="34"/>
      <c r="F98" s="34"/>
    </row>
    <row r="99" spans="1:6" x14ac:dyDescent="0.2">
      <c r="A99" s="103"/>
      <c r="B99" s="34"/>
      <c r="C99" s="34"/>
      <c r="D99" s="34"/>
      <c r="E99" s="34"/>
      <c r="F99" s="34"/>
    </row>
  </sheetData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16"/>
  <sheetViews>
    <sheetView zoomScale="75" workbookViewId="0">
      <selection activeCell="B7" sqref="B7"/>
    </sheetView>
  </sheetViews>
  <sheetFormatPr defaultRowHeight="12.75" x14ac:dyDescent="0.2"/>
  <cols>
    <col min="1" max="1" width="4.85546875" style="122" customWidth="1"/>
    <col min="2" max="2" width="21.7109375" style="122" customWidth="1"/>
    <col min="3" max="4" width="15" style="122" customWidth="1"/>
    <col min="5" max="5" width="15.28515625" style="122" customWidth="1"/>
    <col min="6" max="6" width="15" style="122" customWidth="1"/>
    <col min="7" max="7" width="15.7109375" style="122" customWidth="1"/>
    <col min="8" max="8" width="15.28515625" style="122" customWidth="1"/>
    <col min="9" max="16384" width="9.140625" style="122"/>
  </cols>
  <sheetData>
    <row r="1" spans="1:8" x14ac:dyDescent="0.2">
      <c r="A1" s="164" t="s">
        <v>118</v>
      </c>
      <c r="B1" s="36"/>
      <c r="C1" s="121"/>
      <c r="D1" s="121"/>
      <c r="E1" s="121"/>
      <c r="F1" s="121"/>
      <c r="G1" s="121"/>
      <c r="H1" s="121"/>
    </row>
    <row r="2" spans="1:8" s="152" customFormat="1" x14ac:dyDescent="0.2">
      <c r="A2" s="36"/>
      <c r="B2" s="36"/>
      <c r="C2" s="36"/>
      <c r="D2" s="36"/>
      <c r="E2" s="36"/>
      <c r="F2" s="36"/>
      <c r="G2" s="36"/>
      <c r="H2" s="36"/>
    </row>
    <row r="3" spans="1:8" s="153" customFormat="1" ht="20.25" x14ac:dyDescent="0.3">
      <c r="A3" s="121"/>
      <c r="B3" s="158" t="s">
        <v>115</v>
      </c>
      <c r="C3" s="158"/>
      <c r="D3" s="158"/>
      <c r="E3" s="158"/>
      <c r="F3" s="158"/>
      <c r="G3" s="158"/>
      <c r="H3" s="158"/>
    </row>
    <row r="4" spans="1:8" x14ac:dyDescent="0.2">
      <c r="A4" s="121"/>
      <c r="B4" s="121"/>
      <c r="C4" s="121"/>
      <c r="D4" s="121"/>
      <c r="E4" s="121"/>
      <c r="F4" s="121"/>
      <c r="G4" s="121"/>
      <c r="H4" s="121"/>
    </row>
    <row r="5" spans="1:8" ht="15.75" x14ac:dyDescent="0.25">
      <c r="A5" s="121"/>
      <c r="B5" s="157" t="s">
        <v>105</v>
      </c>
      <c r="C5" s="157"/>
      <c r="D5" s="157"/>
      <c r="E5" s="157"/>
      <c r="F5" s="157"/>
      <c r="G5" s="157"/>
      <c r="H5" s="157"/>
    </row>
    <row r="6" spans="1:8" ht="15.75" x14ac:dyDescent="0.25">
      <c r="A6" s="121"/>
      <c r="B6" s="123"/>
      <c r="C6" s="121"/>
      <c r="D6" s="124"/>
      <c r="E6" s="123"/>
      <c r="F6" s="123"/>
      <c r="G6" s="124"/>
      <c r="H6" s="124"/>
    </row>
    <row r="7" spans="1:8" ht="47.25" x14ac:dyDescent="0.2">
      <c r="A7" s="121"/>
      <c r="B7" s="125" t="s">
        <v>106</v>
      </c>
      <c r="C7" s="126" t="s">
        <v>107</v>
      </c>
      <c r="D7" s="127" t="s">
        <v>85</v>
      </c>
      <c r="E7" s="125" t="s">
        <v>108</v>
      </c>
      <c r="F7" s="128" t="s">
        <v>85</v>
      </c>
      <c r="G7" s="129" t="s">
        <v>109</v>
      </c>
      <c r="H7" s="128" t="s">
        <v>85</v>
      </c>
    </row>
    <row r="8" spans="1:8" ht="18" customHeight="1" x14ac:dyDescent="0.2">
      <c r="A8" s="121"/>
      <c r="B8" s="130" t="s">
        <v>110</v>
      </c>
      <c r="C8" s="131">
        <v>8</v>
      </c>
      <c r="D8" s="132">
        <f>C8/C$11</f>
        <v>0.61538461538461542</v>
      </c>
      <c r="E8" s="133">
        <v>5</v>
      </c>
      <c r="F8" s="132">
        <f>E8/E$11</f>
        <v>0.15151515151515152</v>
      </c>
      <c r="G8" s="131">
        <v>3</v>
      </c>
      <c r="H8" s="132">
        <f>G8/G$11</f>
        <v>1.7045454545454544E-2</v>
      </c>
    </row>
    <row r="9" spans="1:8" ht="18" customHeight="1" x14ac:dyDescent="0.2">
      <c r="A9" s="121"/>
      <c r="B9" s="134" t="s">
        <v>111</v>
      </c>
      <c r="C9" s="135">
        <v>3</v>
      </c>
      <c r="D9" s="136">
        <f>C9/C$11</f>
        <v>0.23076923076923078</v>
      </c>
      <c r="E9" s="137">
        <v>12</v>
      </c>
      <c r="F9" s="136">
        <f>E9/E$11</f>
        <v>0.36363636363636365</v>
      </c>
      <c r="G9" s="135">
        <v>114</v>
      </c>
      <c r="H9" s="136">
        <f>G9/G$11</f>
        <v>0.64772727272727271</v>
      </c>
    </row>
    <row r="10" spans="1:8" ht="18" customHeight="1" x14ac:dyDescent="0.2">
      <c r="A10" s="121"/>
      <c r="B10" s="138" t="s">
        <v>112</v>
      </c>
      <c r="C10" s="139">
        <v>2</v>
      </c>
      <c r="D10" s="140">
        <f>C10/C$11</f>
        <v>0.15384615384615385</v>
      </c>
      <c r="E10" s="141">
        <v>16</v>
      </c>
      <c r="F10" s="140">
        <f>E10/E$11</f>
        <v>0.48484848484848486</v>
      </c>
      <c r="G10" s="139">
        <v>59</v>
      </c>
      <c r="H10" s="140">
        <f>G10/G$11</f>
        <v>0.33522727272727271</v>
      </c>
    </row>
    <row r="11" spans="1:8" ht="18" customHeight="1" x14ac:dyDescent="0.2">
      <c r="A11" s="121"/>
      <c r="B11" s="134" t="s">
        <v>95</v>
      </c>
      <c r="C11" s="142">
        <f>SUM(C8:C10)</f>
        <v>13</v>
      </c>
      <c r="D11" s="143"/>
      <c r="E11" s="144">
        <f>SUM(E8:E10)</f>
        <v>33</v>
      </c>
      <c r="F11" s="145"/>
      <c r="G11" s="142">
        <f>SUM(G8:G10)</f>
        <v>176</v>
      </c>
      <c r="H11" s="145"/>
    </row>
    <row r="12" spans="1:8" ht="15" x14ac:dyDescent="0.2">
      <c r="A12" s="121"/>
      <c r="B12" s="146"/>
      <c r="C12" s="147"/>
      <c r="D12" s="148"/>
      <c r="E12" s="147"/>
      <c r="F12" s="148"/>
      <c r="G12" s="147"/>
      <c r="H12" s="148"/>
    </row>
    <row r="13" spans="1:8" ht="15.75" x14ac:dyDescent="0.25">
      <c r="A13" s="121"/>
      <c r="B13" s="149" t="s">
        <v>113</v>
      </c>
      <c r="C13" s="121"/>
      <c r="D13" s="150">
        <f>SUM(C11,E11,G11)</f>
        <v>222</v>
      </c>
      <c r="E13" s="124"/>
      <c r="F13" s="124"/>
      <c r="G13" s="124"/>
      <c r="H13" s="124"/>
    </row>
    <row r="14" spans="1:8" x14ac:dyDescent="0.2">
      <c r="A14" s="121"/>
      <c r="B14" s="121"/>
      <c r="C14" s="121"/>
      <c r="D14" s="121"/>
      <c r="E14" s="121"/>
      <c r="F14" s="121"/>
      <c r="G14" s="121"/>
      <c r="H14" s="121"/>
    </row>
    <row r="15" spans="1:8" x14ac:dyDescent="0.2">
      <c r="A15" s="121"/>
      <c r="B15" s="151" t="s">
        <v>114</v>
      </c>
      <c r="C15" s="121"/>
      <c r="D15" s="121"/>
      <c r="E15" s="121"/>
      <c r="F15" s="121"/>
      <c r="G15" s="121"/>
      <c r="H15" s="121"/>
    </row>
    <row r="16" spans="1:8" x14ac:dyDescent="0.2">
      <c r="A16" s="121"/>
      <c r="B16" s="121"/>
      <c r="C16" s="121"/>
      <c r="D16" s="121"/>
      <c r="E16" s="121"/>
      <c r="F16" s="121"/>
      <c r="G16" s="121"/>
      <c r="H16" s="121"/>
    </row>
  </sheetData>
  <mergeCells count="2">
    <mergeCell ref="B5:H5"/>
    <mergeCell ref="B3:H3"/>
  </mergeCells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G34"/>
  <sheetViews>
    <sheetView zoomScale="75" workbookViewId="0">
      <selection activeCell="C34" sqref="C34"/>
    </sheetView>
  </sheetViews>
  <sheetFormatPr defaultRowHeight="12.75" x14ac:dyDescent="0.2"/>
  <cols>
    <col min="1" max="1" width="12" style="4" bestFit="1" customWidth="1"/>
    <col min="2" max="2" width="13.85546875" style="4" customWidth="1"/>
    <col min="3" max="3" width="12.5703125" style="4" customWidth="1"/>
    <col min="4" max="5" width="13.28515625" style="4" customWidth="1"/>
    <col min="6" max="6" width="13.140625" style="4" customWidth="1"/>
    <col min="7" max="7" width="16" style="4" customWidth="1"/>
    <col min="8" max="16384" width="9.140625" style="4"/>
  </cols>
  <sheetData>
    <row r="1" spans="1:7" ht="34.5" customHeight="1" thickBot="1" x14ac:dyDescent="0.25">
      <c r="A1" s="159" t="s">
        <v>58</v>
      </c>
      <c r="B1" s="160"/>
      <c r="C1" s="160"/>
      <c r="D1" s="160"/>
      <c r="E1" s="160"/>
      <c r="F1" s="160"/>
      <c r="G1" s="161"/>
    </row>
    <row r="2" spans="1:7" ht="34.5" customHeight="1" thickBot="1" x14ac:dyDescent="0.25">
      <c r="A2" s="159" t="s">
        <v>59</v>
      </c>
      <c r="B2" s="160"/>
      <c r="C2" s="160"/>
      <c r="D2" s="161"/>
      <c r="E2" s="159" t="s">
        <v>60</v>
      </c>
      <c r="F2" s="160"/>
      <c r="G2" s="161"/>
    </row>
    <row r="3" spans="1:7" ht="39" thickBot="1" x14ac:dyDescent="0.25">
      <c r="A3" s="12" t="s">
        <v>56</v>
      </c>
      <c r="B3" s="12" t="s">
        <v>61</v>
      </c>
      <c r="C3" s="19" t="s">
        <v>62</v>
      </c>
      <c r="D3" s="13" t="s">
        <v>57</v>
      </c>
      <c r="E3" s="19" t="s">
        <v>3</v>
      </c>
      <c r="F3" s="12" t="s">
        <v>4</v>
      </c>
      <c r="G3" s="13" t="s">
        <v>63</v>
      </c>
    </row>
    <row r="4" spans="1:7" x14ac:dyDescent="0.2">
      <c r="A4" s="14">
        <v>1950</v>
      </c>
      <c r="B4" s="82">
        <f t="shared" ref="B4:B28" si="0">SUM(C4:D4)</f>
        <v>4</v>
      </c>
      <c r="C4" s="21">
        <v>3</v>
      </c>
      <c r="D4" s="27">
        <v>1</v>
      </c>
      <c r="E4" s="92">
        <f t="shared" ref="E4:E28" si="1">B4/$B$4</f>
        <v>1</v>
      </c>
      <c r="F4" s="93" t="s">
        <v>6</v>
      </c>
      <c r="G4" s="30">
        <f t="shared" ref="G4:G28" si="2">C4/D4</f>
        <v>3</v>
      </c>
    </row>
    <row r="5" spans="1:7" x14ac:dyDescent="0.2">
      <c r="A5" s="14">
        <v>1952</v>
      </c>
      <c r="B5" s="83">
        <f t="shared" si="0"/>
        <v>5</v>
      </c>
      <c r="C5" s="22">
        <v>4</v>
      </c>
      <c r="D5" s="28">
        <v>1</v>
      </c>
      <c r="E5" s="94">
        <f t="shared" si="1"/>
        <v>1.25</v>
      </c>
      <c r="F5" s="95">
        <f t="shared" ref="F5:F28" si="3">B5/B4</f>
        <v>1.25</v>
      </c>
      <c r="G5" s="31">
        <f t="shared" si="2"/>
        <v>4</v>
      </c>
    </row>
    <row r="6" spans="1:7" x14ac:dyDescent="0.2">
      <c r="A6" s="14">
        <v>1954</v>
      </c>
      <c r="B6" s="83">
        <f t="shared" si="0"/>
        <v>6</v>
      </c>
      <c r="C6" s="22">
        <v>5</v>
      </c>
      <c r="D6" s="28">
        <v>1</v>
      </c>
      <c r="E6" s="94">
        <f t="shared" si="1"/>
        <v>1.5</v>
      </c>
      <c r="F6" s="94">
        <f t="shared" si="3"/>
        <v>1.2</v>
      </c>
      <c r="G6" s="31">
        <f t="shared" si="2"/>
        <v>5</v>
      </c>
    </row>
    <row r="7" spans="1:7" x14ac:dyDescent="0.2">
      <c r="A7" s="14">
        <v>1956</v>
      </c>
      <c r="B7" s="83">
        <f t="shared" si="0"/>
        <v>6.5</v>
      </c>
      <c r="C7" s="22">
        <v>5.5</v>
      </c>
      <c r="D7" s="28">
        <v>1</v>
      </c>
      <c r="E7" s="94">
        <f t="shared" si="1"/>
        <v>1.625</v>
      </c>
      <c r="F7" s="94">
        <f t="shared" si="3"/>
        <v>1.0833333333333333</v>
      </c>
      <c r="G7" s="31">
        <f t="shared" si="2"/>
        <v>5.5</v>
      </c>
    </row>
    <row r="8" spans="1:7" x14ac:dyDescent="0.2">
      <c r="A8" s="14">
        <v>1958</v>
      </c>
      <c r="B8" s="83">
        <f t="shared" si="0"/>
        <v>7</v>
      </c>
      <c r="C8" s="22">
        <v>6</v>
      </c>
      <c r="D8" s="28">
        <v>1</v>
      </c>
      <c r="E8" s="94">
        <f t="shared" si="1"/>
        <v>1.75</v>
      </c>
      <c r="F8" s="94">
        <f t="shared" si="3"/>
        <v>1.0769230769230769</v>
      </c>
      <c r="G8" s="31">
        <f t="shared" si="2"/>
        <v>6</v>
      </c>
    </row>
    <row r="9" spans="1:7" x14ac:dyDescent="0.2">
      <c r="A9" s="14">
        <v>1960</v>
      </c>
      <c r="B9" s="83">
        <f t="shared" si="0"/>
        <v>8</v>
      </c>
      <c r="C9" s="22">
        <v>6.5</v>
      </c>
      <c r="D9" s="28">
        <v>1.5</v>
      </c>
      <c r="E9" s="94">
        <f t="shared" si="1"/>
        <v>2</v>
      </c>
      <c r="F9" s="94">
        <f t="shared" si="3"/>
        <v>1.1428571428571428</v>
      </c>
      <c r="G9" s="31">
        <f t="shared" si="2"/>
        <v>4.333333333333333</v>
      </c>
    </row>
    <row r="10" spans="1:7" x14ac:dyDescent="0.2">
      <c r="A10" s="14">
        <v>1962</v>
      </c>
      <c r="B10" s="83">
        <f t="shared" si="0"/>
        <v>9</v>
      </c>
      <c r="C10" s="22">
        <v>7.5</v>
      </c>
      <c r="D10" s="28">
        <v>1.5</v>
      </c>
      <c r="E10" s="94">
        <f t="shared" si="1"/>
        <v>2.25</v>
      </c>
      <c r="F10" s="94">
        <f t="shared" si="3"/>
        <v>1.125</v>
      </c>
      <c r="G10" s="31">
        <f t="shared" si="2"/>
        <v>5</v>
      </c>
    </row>
    <row r="11" spans="1:7" x14ac:dyDescent="0.2">
      <c r="A11" s="14">
        <v>1964</v>
      </c>
      <c r="B11" s="83">
        <f t="shared" si="0"/>
        <v>10</v>
      </c>
      <c r="C11" s="22">
        <v>8.5</v>
      </c>
      <c r="D11" s="28">
        <v>1.5</v>
      </c>
      <c r="E11" s="94">
        <f t="shared" si="1"/>
        <v>2.5</v>
      </c>
      <c r="F11" s="94">
        <f t="shared" si="3"/>
        <v>1.1111111111111112</v>
      </c>
      <c r="G11" s="31">
        <f t="shared" si="2"/>
        <v>5.666666666666667</v>
      </c>
    </row>
    <row r="12" spans="1:7" x14ac:dyDescent="0.2">
      <c r="A12" s="14">
        <v>1966</v>
      </c>
      <c r="B12" s="83">
        <f t="shared" si="0"/>
        <v>13</v>
      </c>
      <c r="C12" s="22">
        <v>11.5</v>
      </c>
      <c r="D12" s="28">
        <v>1.5</v>
      </c>
      <c r="E12" s="94">
        <f t="shared" si="1"/>
        <v>3.25</v>
      </c>
      <c r="F12" s="94">
        <f t="shared" si="3"/>
        <v>1.3</v>
      </c>
      <c r="G12" s="31">
        <f t="shared" si="2"/>
        <v>7.666666666666667</v>
      </c>
    </row>
    <row r="13" spans="1:7" x14ac:dyDescent="0.2">
      <c r="A13" s="14">
        <v>1968</v>
      </c>
      <c r="B13" s="83">
        <f t="shared" si="0"/>
        <v>16</v>
      </c>
      <c r="C13" s="22">
        <v>14</v>
      </c>
      <c r="D13" s="28">
        <v>2</v>
      </c>
      <c r="E13" s="94">
        <f t="shared" si="1"/>
        <v>4</v>
      </c>
      <c r="F13" s="94">
        <f t="shared" si="3"/>
        <v>1.2307692307692308</v>
      </c>
      <c r="G13" s="31">
        <f t="shared" si="2"/>
        <v>7</v>
      </c>
    </row>
    <row r="14" spans="1:7" x14ac:dyDescent="0.2">
      <c r="A14" s="14">
        <v>1970</v>
      </c>
      <c r="B14" s="83">
        <f t="shared" si="0"/>
        <v>20</v>
      </c>
      <c r="C14" s="22">
        <v>16</v>
      </c>
      <c r="D14" s="28">
        <v>4</v>
      </c>
      <c r="E14" s="94">
        <f t="shared" si="1"/>
        <v>5</v>
      </c>
      <c r="F14" s="94">
        <f t="shared" si="3"/>
        <v>1.25</v>
      </c>
      <c r="G14" s="31">
        <f t="shared" si="2"/>
        <v>4</v>
      </c>
    </row>
    <row r="15" spans="1:7" x14ac:dyDescent="0.2">
      <c r="A15" s="14">
        <v>1972</v>
      </c>
      <c r="B15" s="83">
        <f t="shared" si="0"/>
        <v>22</v>
      </c>
      <c r="C15" s="22">
        <v>17</v>
      </c>
      <c r="D15" s="28">
        <v>5</v>
      </c>
      <c r="E15" s="94">
        <f t="shared" si="1"/>
        <v>5.5</v>
      </c>
      <c r="F15" s="94">
        <f t="shared" si="3"/>
        <v>1.1000000000000001</v>
      </c>
      <c r="G15" s="31">
        <f t="shared" si="2"/>
        <v>3.4</v>
      </c>
    </row>
    <row r="16" spans="1:7" x14ac:dyDescent="0.2">
      <c r="A16" s="14">
        <v>1974</v>
      </c>
      <c r="B16" s="83">
        <f t="shared" si="0"/>
        <v>24</v>
      </c>
      <c r="C16" s="22">
        <v>19</v>
      </c>
      <c r="D16" s="28">
        <v>5</v>
      </c>
      <c r="E16" s="94">
        <f t="shared" si="1"/>
        <v>6</v>
      </c>
      <c r="F16" s="94">
        <f t="shared" si="3"/>
        <v>1.0909090909090908</v>
      </c>
      <c r="G16" s="31">
        <f t="shared" si="2"/>
        <v>3.8</v>
      </c>
    </row>
    <row r="17" spans="1:7" x14ac:dyDescent="0.2">
      <c r="A17" s="14">
        <v>1976</v>
      </c>
      <c r="B17" s="83">
        <f t="shared" si="0"/>
        <v>26</v>
      </c>
      <c r="C17" s="22">
        <v>21</v>
      </c>
      <c r="D17" s="28">
        <v>5</v>
      </c>
      <c r="E17" s="94">
        <f t="shared" si="1"/>
        <v>6.5</v>
      </c>
      <c r="F17" s="94">
        <f t="shared" si="3"/>
        <v>1.0833333333333333</v>
      </c>
      <c r="G17" s="31">
        <f t="shared" si="2"/>
        <v>4.2</v>
      </c>
    </row>
    <row r="18" spans="1:7" x14ac:dyDescent="0.2">
      <c r="A18" s="14">
        <v>1978</v>
      </c>
      <c r="B18" s="83">
        <f t="shared" si="0"/>
        <v>28</v>
      </c>
      <c r="C18" s="22">
        <v>23</v>
      </c>
      <c r="D18" s="28">
        <v>5</v>
      </c>
      <c r="E18" s="94">
        <f t="shared" si="1"/>
        <v>7</v>
      </c>
      <c r="F18" s="94">
        <f t="shared" si="3"/>
        <v>1.0769230769230769</v>
      </c>
      <c r="G18" s="31">
        <f t="shared" si="2"/>
        <v>4.5999999999999996</v>
      </c>
    </row>
    <row r="19" spans="1:7" x14ac:dyDescent="0.2">
      <c r="A19" s="14">
        <v>1980</v>
      </c>
      <c r="B19" s="83">
        <f t="shared" si="0"/>
        <v>30</v>
      </c>
      <c r="C19" s="22">
        <v>21</v>
      </c>
      <c r="D19" s="28">
        <v>9</v>
      </c>
      <c r="E19" s="94">
        <f t="shared" si="1"/>
        <v>7.5</v>
      </c>
      <c r="F19" s="94">
        <f t="shared" si="3"/>
        <v>1.0714285714285714</v>
      </c>
      <c r="G19" s="31">
        <f t="shared" si="2"/>
        <v>2.3333333333333335</v>
      </c>
    </row>
    <row r="20" spans="1:7" x14ac:dyDescent="0.2">
      <c r="A20" s="14">
        <v>1982</v>
      </c>
      <c r="B20" s="83">
        <f t="shared" si="0"/>
        <v>32</v>
      </c>
      <c r="C20" s="22">
        <v>22</v>
      </c>
      <c r="D20" s="28">
        <v>10</v>
      </c>
      <c r="E20" s="94">
        <f t="shared" si="1"/>
        <v>8</v>
      </c>
      <c r="F20" s="94">
        <f t="shared" si="3"/>
        <v>1.0666666666666667</v>
      </c>
      <c r="G20" s="31">
        <f t="shared" si="2"/>
        <v>2.2000000000000002</v>
      </c>
    </row>
    <row r="21" spans="1:7" x14ac:dyDescent="0.2">
      <c r="A21" s="14">
        <v>1984</v>
      </c>
      <c r="B21" s="83">
        <f t="shared" si="0"/>
        <v>34</v>
      </c>
      <c r="C21" s="22">
        <v>23.5</v>
      </c>
      <c r="D21" s="28">
        <v>10.5</v>
      </c>
      <c r="E21" s="94">
        <f t="shared" si="1"/>
        <v>8.5</v>
      </c>
      <c r="F21" s="94">
        <f t="shared" si="3"/>
        <v>1.0625</v>
      </c>
      <c r="G21" s="31">
        <f t="shared" si="2"/>
        <v>2.2380952380952381</v>
      </c>
    </row>
    <row r="22" spans="1:7" x14ac:dyDescent="0.2">
      <c r="A22" s="14">
        <v>1986</v>
      </c>
      <c r="B22" s="83">
        <f t="shared" si="0"/>
        <v>37.5</v>
      </c>
      <c r="C22" s="22">
        <v>26</v>
      </c>
      <c r="D22" s="28">
        <v>11.5</v>
      </c>
      <c r="E22" s="94">
        <f t="shared" si="1"/>
        <v>9.375</v>
      </c>
      <c r="F22" s="94">
        <f t="shared" si="3"/>
        <v>1.1029411764705883</v>
      </c>
      <c r="G22" s="31">
        <f t="shared" si="2"/>
        <v>2.2608695652173911</v>
      </c>
    </row>
    <row r="23" spans="1:7" x14ac:dyDescent="0.2">
      <c r="A23" s="14">
        <v>1988</v>
      </c>
      <c r="B23" s="83">
        <f t="shared" si="0"/>
        <v>41.5</v>
      </c>
      <c r="C23" s="22">
        <v>28.5</v>
      </c>
      <c r="D23" s="28">
        <v>13</v>
      </c>
      <c r="E23" s="94">
        <f t="shared" si="1"/>
        <v>10.375</v>
      </c>
      <c r="F23" s="94">
        <f t="shared" si="3"/>
        <v>1.1066666666666667</v>
      </c>
      <c r="G23" s="31">
        <f t="shared" si="2"/>
        <v>2.1923076923076925</v>
      </c>
    </row>
    <row r="24" spans="1:7" x14ac:dyDescent="0.2">
      <c r="A24" s="14">
        <v>1990</v>
      </c>
      <c r="B24" s="83">
        <f t="shared" si="0"/>
        <v>36</v>
      </c>
      <c r="C24" s="22">
        <v>26</v>
      </c>
      <c r="D24" s="28">
        <v>10</v>
      </c>
      <c r="E24" s="94">
        <f t="shared" si="1"/>
        <v>9</v>
      </c>
      <c r="F24" s="94">
        <f t="shared" si="3"/>
        <v>0.86746987951807231</v>
      </c>
      <c r="G24" s="31">
        <f t="shared" si="2"/>
        <v>2.6</v>
      </c>
    </row>
    <row r="25" spans="1:7" x14ac:dyDescent="0.2">
      <c r="A25" s="14">
        <v>1992</v>
      </c>
      <c r="B25" s="83">
        <f t="shared" si="0"/>
        <v>35</v>
      </c>
      <c r="C25" s="22">
        <v>30</v>
      </c>
      <c r="D25" s="28">
        <v>5</v>
      </c>
      <c r="E25" s="94">
        <f t="shared" si="1"/>
        <v>8.75</v>
      </c>
      <c r="F25" s="94">
        <f t="shared" si="3"/>
        <v>0.97222222222222221</v>
      </c>
      <c r="G25" s="31">
        <f t="shared" si="2"/>
        <v>6</v>
      </c>
    </row>
    <row r="26" spans="1:7" x14ac:dyDescent="0.2">
      <c r="A26" s="14">
        <v>1994</v>
      </c>
      <c r="B26" s="83">
        <f t="shared" si="0"/>
        <v>36</v>
      </c>
      <c r="C26" s="22">
        <v>33</v>
      </c>
      <c r="D26" s="28">
        <v>3</v>
      </c>
      <c r="E26" s="94">
        <f t="shared" si="1"/>
        <v>9</v>
      </c>
      <c r="F26" s="94">
        <f t="shared" si="3"/>
        <v>1.0285714285714285</v>
      </c>
      <c r="G26" s="31">
        <f t="shared" si="2"/>
        <v>11</v>
      </c>
    </row>
    <row r="27" spans="1:7" x14ac:dyDescent="0.2">
      <c r="A27" s="14">
        <v>1996</v>
      </c>
      <c r="B27" s="83">
        <f t="shared" si="0"/>
        <v>37</v>
      </c>
      <c r="C27" s="22">
        <v>34</v>
      </c>
      <c r="D27" s="28">
        <v>3</v>
      </c>
      <c r="E27" s="94">
        <f t="shared" si="1"/>
        <v>9.25</v>
      </c>
      <c r="F27" s="94">
        <f t="shared" si="3"/>
        <v>1.0277777777777777</v>
      </c>
      <c r="G27" s="31">
        <f t="shared" si="2"/>
        <v>11.333333333333334</v>
      </c>
    </row>
    <row r="28" spans="1:7" ht="13.5" thickBot="1" x14ac:dyDescent="0.25">
      <c r="A28" s="15">
        <v>1998</v>
      </c>
      <c r="B28" s="84">
        <f t="shared" si="0"/>
        <v>37</v>
      </c>
      <c r="C28" s="23">
        <v>35</v>
      </c>
      <c r="D28" s="29">
        <v>2</v>
      </c>
      <c r="E28" s="96">
        <f t="shared" si="1"/>
        <v>9.25</v>
      </c>
      <c r="F28" s="96">
        <f t="shared" si="3"/>
        <v>1</v>
      </c>
      <c r="G28" s="32">
        <f t="shared" si="2"/>
        <v>17.5</v>
      </c>
    </row>
    <row r="29" spans="1:7" ht="18.75" customHeight="1" thickBot="1" x14ac:dyDescent="0.25">
      <c r="A29" s="78" t="s">
        <v>38</v>
      </c>
      <c r="B29" s="85">
        <f>AVERAGE(B4:B28)</f>
        <v>22.42</v>
      </c>
      <c r="C29" s="86">
        <f>AVERAGE(C4:C28)</f>
        <v>17.86</v>
      </c>
      <c r="D29" s="87">
        <f>AVERAGE(D4:D28)</f>
        <v>4.5599999999999996</v>
      </c>
      <c r="E29" s="79" t="s">
        <v>64</v>
      </c>
      <c r="F29" s="88">
        <f>MIN(F5:F28)</f>
        <v>0.86746987951807231</v>
      </c>
      <c r="G29" s="89">
        <f>MIN(G4:G28)</f>
        <v>2.1923076923076925</v>
      </c>
    </row>
    <row r="30" spans="1:7" ht="21" customHeight="1" thickBot="1" x14ac:dyDescent="0.25">
      <c r="A30" s="78" t="s">
        <v>65</v>
      </c>
      <c r="B30" s="85">
        <f>MEDIAN(B4:B28)</f>
        <v>24</v>
      </c>
      <c r="C30" s="86">
        <f>MEDIAN(C4:C28)</f>
        <v>19</v>
      </c>
      <c r="D30" s="87">
        <f>MEDIAN(D4:D28)</f>
        <v>3</v>
      </c>
      <c r="E30" s="80" t="s">
        <v>66</v>
      </c>
      <c r="F30" s="90">
        <f>MAX(F5:F29)</f>
        <v>1.3</v>
      </c>
      <c r="G30" s="91">
        <f>MAX(G4:G29)</f>
        <v>17.5</v>
      </c>
    </row>
    <row r="31" spans="1:7" ht="21" customHeight="1" thickBot="1" x14ac:dyDescent="0.25">
      <c r="A31" s="78" t="s">
        <v>67</v>
      </c>
      <c r="B31" s="85">
        <f>MODE(B4:B28)</f>
        <v>36</v>
      </c>
      <c r="C31" s="86">
        <f>MODE(C4:C28)</f>
        <v>21</v>
      </c>
      <c r="D31" s="87">
        <f>MODE(D4:D30)</f>
        <v>1</v>
      </c>
      <c r="E31" s="81"/>
      <c r="F31" s="81"/>
      <c r="G31" s="81"/>
    </row>
    <row r="34" spans="3:3" x14ac:dyDescent="0.2">
      <c r="C34" s="155" t="s">
        <v>120</v>
      </c>
    </row>
  </sheetData>
  <mergeCells count="3">
    <mergeCell ref="E2:G2"/>
    <mergeCell ref="A1:G1"/>
    <mergeCell ref="A2:D2"/>
  </mergeCells>
  <phoneticPr fontId="8" type="noConversion"/>
  <printOptions horizontalCentered="1" verticalCentered="1" headings="1" gridLines="1" gridLinesSet="0"/>
  <pageMargins left="0.11811023622047245" right="0.23622047244094491" top="0.86614173228346458" bottom="0.98425196850393704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34"/>
  <sheetViews>
    <sheetView zoomScale="75" workbookViewId="0">
      <selection activeCell="C34" sqref="C34"/>
    </sheetView>
  </sheetViews>
  <sheetFormatPr defaultRowHeight="12.75" x14ac:dyDescent="0.2"/>
  <cols>
    <col min="1" max="1" width="18.85546875" customWidth="1"/>
    <col min="2" max="2" width="18.42578125" customWidth="1"/>
    <col min="3" max="3" width="13.42578125" customWidth="1"/>
    <col min="4" max="4" width="12.7109375" customWidth="1"/>
    <col min="5" max="5" width="11.85546875" customWidth="1"/>
    <col min="6" max="6" width="14.140625" customWidth="1"/>
    <col min="10" max="10" width="12.28515625" customWidth="1"/>
    <col min="11" max="11" width="10.28515625" bestFit="1" customWidth="1"/>
  </cols>
  <sheetData>
    <row r="1" spans="1:6" ht="33" customHeight="1" thickBot="1" x14ac:dyDescent="0.25">
      <c r="A1" s="162" t="s">
        <v>0</v>
      </c>
      <c r="B1" s="162"/>
      <c r="C1" s="162"/>
      <c r="D1" s="162"/>
      <c r="E1" s="162"/>
      <c r="F1" s="162"/>
    </row>
    <row r="2" spans="1:6" ht="48" thickTop="1" x14ac:dyDescent="0.2">
      <c r="A2" s="69" t="s">
        <v>1</v>
      </c>
      <c r="B2" s="63" t="s">
        <v>2</v>
      </c>
      <c r="C2" s="64" t="s">
        <v>35</v>
      </c>
      <c r="D2" s="62" t="s">
        <v>36</v>
      </c>
      <c r="E2" s="63" t="s">
        <v>3</v>
      </c>
      <c r="F2" s="64" t="s">
        <v>4</v>
      </c>
    </row>
    <row r="3" spans="1:6" x14ac:dyDescent="0.2">
      <c r="A3" s="70" t="s">
        <v>30</v>
      </c>
      <c r="B3" s="60">
        <v>111400</v>
      </c>
      <c r="C3" s="71">
        <v>147570</v>
      </c>
      <c r="D3" s="109">
        <f t="shared" ref="D3:D27" si="0">(B3*1000)/C3</f>
        <v>754.89598156806937</v>
      </c>
      <c r="E3" s="61">
        <f t="shared" ref="E3:E27" si="1">D3/$D$3</f>
        <v>1</v>
      </c>
      <c r="F3" s="65" t="s">
        <v>6</v>
      </c>
    </row>
    <row r="4" spans="1:6" x14ac:dyDescent="0.2">
      <c r="A4" s="70" t="s">
        <v>29</v>
      </c>
      <c r="B4" s="60">
        <v>44056</v>
      </c>
      <c r="C4" s="71">
        <v>99313</v>
      </c>
      <c r="D4" s="109">
        <f t="shared" si="0"/>
        <v>443.60758410278612</v>
      </c>
      <c r="E4" s="61">
        <f t="shared" si="1"/>
        <v>0.58764067491964223</v>
      </c>
      <c r="F4" s="66">
        <f t="shared" ref="F4:F27" si="2">D4/D3</f>
        <v>0.58764067491964223</v>
      </c>
    </row>
    <row r="5" spans="1:6" x14ac:dyDescent="0.2">
      <c r="A5" s="70" t="s">
        <v>28</v>
      </c>
      <c r="B5" s="60">
        <v>124452</v>
      </c>
      <c r="C5" s="71">
        <v>377750</v>
      </c>
      <c r="D5" s="109">
        <f t="shared" si="0"/>
        <v>329.45598941098609</v>
      </c>
      <c r="E5" s="61">
        <f t="shared" si="1"/>
        <v>0.43642567645762315</v>
      </c>
      <c r="F5" s="66">
        <f t="shared" si="2"/>
        <v>0.74267438433750821</v>
      </c>
    </row>
    <row r="6" spans="1:6" x14ac:dyDescent="0.2">
      <c r="A6" s="70" t="s">
        <v>27</v>
      </c>
      <c r="B6" s="60">
        <v>846303</v>
      </c>
      <c r="C6" s="71">
        <v>3287263</v>
      </c>
      <c r="D6" s="109">
        <f t="shared" si="0"/>
        <v>257.44913017303452</v>
      </c>
      <c r="E6" s="61">
        <f t="shared" si="1"/>
        <v>0.34103921130731335</v>
      </c>
      <c r="F6" s="66">
        <f t="shared" si="2"/>
        <v>0.78143709159245167</v>
      </c>
    </row>
    <row r="7" spans="1:6" x14ac:dyDescent="0.2">
      <c r="A7" s="70" t="s">
        <v>26</v>
      </c>
      <c r="B7" s="60">
        <v>57998</v>
      </c>
      <c r="C7" s="71">
        <v>241752</v>
      </c>
      <c r="D7" s="109">
        <f t="shared" si="0"/>
        <v>239.9070121446772</v>
      </c>
      <c r="E7" s="61">
        <f t="shared" si="1"/>
        <v>0.31780141635718145</v>
      </c>
      <c r="F7" s="66">
        <f t="shared" si="2"/>
        <v>0.93186180890738668</v>
      </c>
    </row>
    <row r="8" spans="1:6" x14ac:dyDescent="0.2">
      <c r="A8" s="70" t="s">
        <v>25</v>
      </c>
      <c r="B8" s="60">
        <v>80275</v>
      </c>
      <c r="C8" s="71">
        <v>357733</v>
      </c>
      <c r="D8" s="109">
        <f t="shared" si="0"/>
        <v>224.39920275736372</v>
      </c>
      <c r="E8" s="61">
        <f t="shared" si="1"/>
        <v>0.29725844121098893</v>
      </c>
      <c r="F8" s="66">
        <f t="shared" si="2"/>
        <v>0.93535908246832988</v>
      </c>
    </row>
    <row r="9" spans="1:6" x14ac:dyDescent="0.2">
      <c r="A9" s="70" t="s">
        <v>24</v>
      </c>
      <c r="B9" s="60">
        <v>64259</v>
      </c>
      <c r="C9" s="71">
        <v>300000</v>
      </c>
      <c r="D9" s="109">
        <f t="shared" si="0"/>
        <v>214.19666666666666</v>
      </c>
      <c r="E9" s="61">
        <f t="shared" si="1"/>
        <v>0.28374328635547574</v>
      </c>
      <c r="F9" s="66">
        <f t="shared" si="2"/>
        <v>0.95453399136302297</v>
      </c>
    </row>
    <row r="10" spans="1:6" x14ac:dyDescent="0.2">
      <c r="A10" s="70" t="s">
        <v>23</v>
      </c>
      <c r="B10" s="60">
        <v>66200</v>
      </c>
      <c r="C10" s="71">
        <v>330341</v>
      </c>
      <c r="D10" s="109">
        <f t="shared" si="0"/>
        <v>200.39898165834697</v>
      </c>
      <c r="E10" s="61">
        <f t="shared" si="1"/>
        <v>0.26546568871923037</v>
      </c>
      <c r="F10" s="66">
        <f t="shared" si="2"/>
        <v>0.93558403488233699</v>
      </c>
    </row>
    <row r="11" spans="1:6" x14ac:dyDescent="0.2">
      <c r="A11" s="70" t="s">
        <v>22</v>
      </c>
      <c r="B11" s="60">
        <v>57517</v>
      </c>
      <c r="C11" s="71">
        <v>301302</v>
      </c>
      <c r="D11" s="109">
        <f t="shared" si="0"/>
        <v>190.89484968569741</v>
      </c>
      <c r="E11" s="61">
        <f t="shared" si="1"/>
        <v>0.25287569989334263</v>
      </c>
      <c r="F11" s="66">
        <f t="shared" si="2"/>
        <v>0.952573950755634</v>
      </c>
    </row>
    <row r="12" spans="1:6" x14ac:dyDescent="0.2">
      <c r="A12" s="70" t="s">
        <v>21</v>
      </c>
      <c r="B12" s="60">
        <v>119107</v>
      </c>
      <c r="C12" s="71">
        <v>796095</v>
      </c>
      <c r="D12" s="109">
        <f t="shared" si="0"/>
        <v>149.61405359913076</v>
      </c>
      <c r="E12" s="61">
        <f t="shared" si="1"/>
        <v>0.19819161480811245</v>
      </c>
      <c r="F12" s="66">
        <f t="shared" si="2"/>
        <v>0.78375112710199235</v>
      </c>
    </row>
    <row r="13" spans="1:6" x14ac:dyDescent="0.2">
      <c r="A13" s="70" t="s">
        <v>20</v>
      </c>
      <c r="B13" s="60">
        <v>1192462</v>
      </c>
      <c r="C13" s="71">
        <v>9607300</v>
      </c>
      <c r="D13" s="109">
        <f t="shared" si="0"/>
        <v>124.12040843941585</v>
      </c>
      <c r="E13" s="61">
        <f t="shared" si="1"/>
        <v>0.16442054464456551</v>
      </c>
      <c r="F13" s="66">
        <f t="shared" si="2"/>
        <v>0.82960394062965881</v>
      </c>
    </row>
    <row r="14" spans="1:6" x14ac:dyDescent="0.2">
      <c r="A14" s="70" t="s">
        <v>19</v>
      </c>
      <c r="B14" s="60">
        <v>57788</v>
      </c>
      <c r="C14" s="71">
        <v>513110</v>
      </c>
      <c r="D14" s="109">
        <f t="shared" si="0"/>
        <v>112.62302430278108</v>
      </c>
      <c r="E14" s="61">
        <f t="shared" si="1"/>
        <v>0.1491901229475889</v>
      </c>
      <c r="F14" s="66">
        <f t="shared" si="2"/>
        <v>0.90736910810081051</v>
      </c>
    </row>
    <row r="15" spans="1:6" x14ac:dyDescent="0.2">
      <c r="A15" s="70" t="s">
        <v>18</v>
      </c>
      <c r="B15" s="60">
        <v>57372</v>
      </c>
      <c r="C15" s="71">
        <v>543965</v>
      </c>
      <c r="D15" s="109">
        <f t="shared" si="0"/>
        <v>105.47002104914839</v>
      </c>
      <c r="E15" s="61">
        <f t="shared" si="1"/>
        <v>0.13971464098943293</v>
      </c>
      <c r="F15" s="66">
        <f t="shared" si="2"/>
        <v>0.93648720323472923</v>
      </c>
    </row>
    <row r="16" spans="1:6" x14ac:dyDescent="0.2">
      <c r="A16" s="70" t="s">
        <v>17</v>
      </c>
      <c r="B16" s="60">
        <v>189136</v>
      </c>
      <c r="C16" s="71">
        <v>1919317</v>
      </c>
      <c r="D16" s="109">
        <f t="shared" si="0"/>
        <v>98.543388090659334</v>
      </c>
      <c r="E16" s="61">
        <f t="shared" si="1"/>
        <v>0.13053902855061578</v>
      </c>
      <c r="F16" s="66">
        <f t="shared" si="2"/>
        <v>0.93432604934001784</v>
      </c>
    </row>
    <row r="17" spans="1:6" x14ac:dyDescent="0.2">
      <c r="A17" s="70" t="s">
        <v>16</v>
      </c>
      <c r="B17" s="60">
        <v>88515</v>
      </c>
      <c r="C17" s="71">
        <v>923768</v>
      </c>
      <c r="D17" s="109">
        <f t="shared" si="0"/>
        <v>95.819513124507452</v>
      </c>
      <c r="E17" s="61">
        <f t="shared" si="1"/>
        <v>0.12693075001601045</v>
      </c>
      <c r="F17" s="66">
        <f t="shared" si="2"/>
        <v>0.97235862274548612</v>
      </c>
    </row>
    <row r="18" spans="1:6" x14ac:dyDescent="0.2">
      <c r="A18" s="70" t="s">
        <v>15</v>
      </c>
      <c r="B18" s="60">
        <v>52057</v>
      </c>
      <c r="C18" s="71">
        <v>603700</v>
      </c>
      <c r="D18" s="109">
        <f t="shared" si="0"/>
        <v>86.229915520954123</v>
      </c>
      <c r="E18" s="61">
        <f t="shared" si="1"/>
        <v>0.11422754608103411</v>
      </c>
      <c r="F18" s="66">
        <f t="shared" si="2"/>
        <v>0.89992020110671356</v>
      </c>
    </row>
    <row r="19" spans="1:6" x14ac:dyDescent="0.2">
      <c r="A19" s="70" t="s">
        <v>14</v>
      </c>
      <c r="B19" s="60">
        <v>57326</v>
      </c>
      <c r="C19" s="71">
        <v>789452</v>
      </c>
      <c r="D19" s="109">
        <f t="shared" si="0"/>
        <v>72.614927823350882</v>
      </c>
      <c r="E19" s="61">
        <f t="shared" si="1"/>
        <v>9.6191964981076211E-2</v>
      </c>
      <c r="F19" s="66">
        <f t="shared" si="2"/>
        <v>0.84210830295554728</v>
      </c>
    </row>
    <row r="20" spans="1:6" x14ac:dyDescent="0.2">
      <c r="A20" s="70" t="s">
        <v>13</v>
      </c>
      <c r="B20" s="60">
        <v>41550</v>
      </c>
      <c r="C20" s="71">
        <v>676522</v>
      </c>
      <c r="D20" s="109">
        <f t="shared" si="0"/>
        <v>61.417071433005873</v>
      </c>
      <c r="E20" s="61">
        <f t="shared" si="1"/>
        <v>8.1358323441370534E-2</v>
      </c>
      <c r="F20" s="66">
        <f t="shared" si="2"/>
        <v>0.84579126185202791</v>
      </c>
    </row>
    <row r="21" spans="1:6" x14ac:dyDescent="0.2">
      <c r="A21" s="70" t="s">
        <v>12</v>
      </c>
      <c r="B21" s="60">
        <v>55163</v>
      </c>
      <c r="C21" s="71">
        <v>997738</v>
      </c>
      <c r="D21" s="109">
        <f t="shared" si="0"/>
        <v>55.288061595328635</v>
      </c>
      <c r="E21" s="61">
        <f t="shared" si="1"/>
        <v>7.3239311037905264E-2</v>
      </c>
      <c r="F21" s="66">
        <f t="shared" si="2"/>
        <v>0.90020673902755521</v>
      </c>
    </row>
    <row r="22" spans="1:6" x14ac:dyDescent="0.2">
      <c r="A22" s="70" t="s">
        <v>11</v>
      </c>
      <c r="B22" s="60">
        <v>89538</v>
      </c>
      <c r="C22" s="71">
        <v>1958201</v>
      </c>
      <c r="D22" s="109">
        <f t="shared" si="0"/>
        <v>45.724621731885541</v>
      </c>
      <c r="E22" s="61">
        <f t="shared" si="1"/>
        <v>6.0570757890254484E-2</v>
      </c>
      <c r="F22" s="66">
        <f t="shared" si="2"/>
        <v>0.82702522773467746</v>
      </c>
    </row>
    <row r="23" spans="1:6" x14ac:dyDescent="0.2">
      <c r="A23" s="70" t="s">
        <v>10</v>
      </c>
      <c r="B23" s="60">
        <v>50000</v>
      </c>
      <c r="C23" s="71">
        <v>1130138</v>
      </c>
      <c r="D23" s="109">
        <f t="shared" si="0"/>
        <v>44.242384558345975</v>
      </c>
      <c r="E23" s="61">
        <f t="shared" si="1"/>
        <v>5.860725932922007E-2</v>
      </c>
      <c r="F23" s="66">
        <f t="shared" si="2"/>
        <v>0.96758339123654369</v>
      </c>
    </row>
    <row r="24" spans="1:6" x14ac:dyDescent="0.2">
      <c r="A24" s="70" t="s">
        <v>9</v>
      </c>
      <c r="B24" s="60">
        <v>55840</v>
      </c>
      <c r="C24" s="71">
        <v>1648000</v>
      </c>
      <c r="D24" s="109">
        <f t="shared" si="0"/>
        <v>33.883495145631066</v>
      </c>
      <c r="E24" s="61">
        <f t="shared" si="1"/>
        <v>4.4884985445608407E-2</v>
      </c>
      <c r="F24" s="66">
        <f t="shared" si="2"/>
        <v>0.76586050873786393</v>
      </c>
    </row>
    <row r="25" spans="1:6" x14ac:dyDescent="0.2">
      <c r="A25" s="70" t="s">
        <v>8</v>
      </c>
      <c r="B25" s="60">
        <v>257900</v>
      </c>
      <c r="C25" s="71">
        <v>9809155</v>
      </c>
      <c r="D25" s="109">
        <f t="shared" si="0"/>
        <v>26.291765192822421</v>
      </c>
      <c r="E25" s="61">
        <f t="shared" si="1"/>
        <v>3.4828328451569163E-2</v>
      </c>
      <c r="F25" s="66">
        <f t="shared" si="2"/>
        <v>0.77594607875665034</v>
      </c>
    </row>
    <row r="26" spans="1:6" x14ac:dyDescent="0.2">
      <c r="A26" s="70" t="s">
        <v>7</v>
      </c>
      <c r="B26" s="60">
        <v>159224</v>
      </c>
      <c r="C26" s="71">
        <v>8511960</v>
      </c>
      <c r="D26" s="109">
        <f t="shared" si="0"/>
        <v>18.70591497140494</v>
      </c>
      <c r="E26" s="61">
        <f t="shared" si="1"/>
        <v>2.4779460254310836E-2</v>
      </c>
      <c r="F26" s="66">
        <f t="shared" si="2"/>
        <v>0.7114742899237364</v>
      </c>
    </row>
    <row r="27" spans="1:6" ht="13.5" thickBot="1" x14ac:dyDescent="0.25">
      <c r="A27" s="72" t="s">
        <v>5</v>
      </c>
      <c r="B27" s="73">
        <v>148485</v>
      </c>
      <c r="C27" s="74">
        <v>17075400</v>
      </c>
      <c r="D27" s="110">
        <f t="shared" si="0"/>
        <v>8.6958431427667868</v>
      </c>
      <c r="E27" s="67">
        <f t="shared" si="1"/>
        <v>1.1519260077002645E-2</v>
      </c>
      <c r="F27" s="68">
        <f t="shared" si="2"/>
        <v>0.46487130707371488</v>
      </c>
    </row>
    <row r="28" spans="1:6" ht="13.5" thickTop="1" x14ac:dyDescent="0.2">
      <c r="A28" s="75" t="s">
        <v>31</v>
      </c>
      <c r="B28" s="111">
        <f>AVERAGE(B3:B27)</f>
        <v>164956.92000000001</v>
      </c>
      <c r="C28" s="112">
        <f>AVERAGE(C3:C27)</f>
        <v>2517873.7999999998</v>
      </c>
      <c r="D28" s="113">
        <f>AVERAGE(D3:D27)</f>
        <v>159.7795923155507</v>
      </c>
      <c r="E28" s="1"/>
      <c r="F28" s="1"/>
    </row>
    <row r="29" spans="1:6" x14ac:dyDescent="0.2">
      <c r="A29" s="76" t="s">
        <v>32</v>
      </c>
      <c r="B29" s="114">
        <f>MEDIAN(B3:B27)</f>
        <v>66200</v>
      </c>
      <c r="C29" s="115">
        <f>MEDIAN(C3:C27)</f>
        <v>789452</v>
      </c>
      <c r="D29" s="116">
        <f>MEDIAN(D3:D27)</f>
        <v>105.47002104914839</v>
      </c>
      <c r="E29" s="1"/>
      <c r="F29" s="1"/>
    </row>
    <row r="30" spans="1:6" x14ac:dyDescent="0.2">
      <c r="A30" s="76" t="s">
        <v>33</v>
      </c>
      <c r="B30" s="114">
        <f>MIN(B3:B27)</f>
        <v>41550</v>
      </c>
      <c r="C30" s="115">
        <f>MIN(C3:C27)</f>
        <v>99313</v>
      </c>
      <c r="D30" s="117">
        <f>MIN(D3:D27)</f>
        <v>8.6958431427667868</v>
      </c>
      <c r="E30" s="1"/>
      <c r="F30" s="1"/>
    </row>
    <row r="31" spans="1:6" ht="13.5" thickBot="1" x14ac:dyDescent="0.25">
      <c r="A31" s="77" t="s">
        <v>34</v>
      </c>
      <c r="B31" s="118">
        <f>MAX(B3:B27)</f>
        <v>1192462</v>
      </c>
      <c r="C31" s="119">
        <f>MAX(C3:C27)</f>
        <v>17075400</v>
      </c>
      <c r="D31" s="120">
        <f>MAX(D3:D27)</f>
        <v>754.89598156806937</v>
      </c>
      <c r="E31" s="1"/>
      <c r="F31" s="1"/>
    </row>
    <row r="32" spans="1:6" ht="13.5" thickTop="1" x14ac:dyDescent="0.2"/>
    <row r="34" spans="3:3" x14ac:dyDescent="0.2">
      <c r="C34" t="s">
        <v>121</v>
      </c>
    </row>
  </sheetData>
  <mergeCells count="1">
    <mergeCell ref="A1:F1"/>
  </mergeCells>
  <phoneticPr fontId="0" type="noConversion"/>
  <printOptions horizontalCentered="1" verticalCentered="1"/>
  <pageMargins left="0.19685039370078741" right="0.19685039370078741" top="0.39370078740157483" bottom="0.39370078740157483" header="0.51181102362204722" footer="0.39370078740157483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Feladat</vt:lpstr>
      <vt:lpstr>Függvények (15')</vt:lpstr>
      <vt:lpstr>Viszonyszám (8')</vt:lpstr>
      <vt:lpstr>Viszonyszám2 (12')</vt:lpstr>
      <vt:lpstr>Vill. en. kész (15')</vt:lpstr>
      <vt:lpstr>Föld lakossága kész (30')</vt:lpstr>
    </vt:vector>
  </TitlesOfParts>
  <Company>Etf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Devosa Ivan</dc:creator>
  <cp:lastModifiedBy>Ivan Ph.D. Dr. Devosa</cp:lastModifiedBy>
  <cp:lastPrinted>2020-03-19T18:56:45Z</cp:lastPrinted>
  <dcterms:created xsi:type="dcterms:W3CDTF">2002-10-04T07:43:36Z</dcterms:created>
  <dcterms:modified xsi:type="dcterms:W3CDTF">2020-03-19T18:57:51Z</dcterms:modified>
</cp:coreProperties>
</file>